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" windowWidth="14775" windowHeight="8130" activeTab="0"/>
  </bookViews>
  <sheets>
    <sheet name="Team" sheetId="1" r:id="rId1"/>
    <sheet name="Women" sheetId="2" r:id="rId2"/>
    <sheet name="Men" sheetId="3" r:id="rId3"/>
  </sheets>
  <definedNames>
    <definedName name="_xlnm.Print_Area" localSheetId="2">'Men'!$A$1:$K$324</definedName>
    <definedName name="_xlnm.Print_Area" localSheetId="1">'Women'!$A$1:$K$202</definedName>
    <definedName name="_xlnm.Print_Titles" localSheetId="2">'Men'!$1:$3</definedName>
    <definedName name="_xlnm.Print_Titles" localSheetId="1">'Women'!$1:$3</definedName>
  </definedNames>
  <calcPr fullCalcOnLoad="1"/>
</workbook>
</file>

<file path=xl/sharedStrings.xml><?xml version="1.0" encoding="utf-8"?>
<sst xmlns="http://schemas.openxmlformats.org/spreadsheetml/2006/main" count="2830" uniqueCount="752">
  <si>
    <t>M</t>
  </si>
  <si>
    <t>F</t>
  </si>
  <si>
    <t>Pos</t>
  </si>
  <si>
    <t>Vet</t>
  </si>
  <si>
    <t>No.</t>
  </si>
  <si>
    <t>Time</t>
  </si>
  <si>
    <t>Name</t>
  </si>
  <si>
    <t>Surname</t>
  </si>
  <si>
    <t>Cat.</t>
  </si>
  <si>
    <t>Club</t>
  </si>
  <si>
    <t>M/F</t>
  </si>
  <si>
    <t>MEN</t>
  </si>
  <si>
    <t>Score</t>
  </si>
  <si>
    <t>Points</t>
  </si>
  <si>
    <t>WOMEN</t>
  </si>
  <si>
    <t>OVERALL</t>
  </si>
  <si>
    <t>VET MEN</t>
  </si>
  <si>
    <t>VET WOMEN</t>
  </si>
  <si>
    <t>Cat</t>
  </si>
  <si>
    <t>Race</t>
  </si>
  <si>
    <t>B-TEAM</t>
  </si>
  <si>
    <t>C-TEAM</t>
  </si>
  <si>
    <t>D-TEAM</t>
  </si>
  <si>
    <t>BRX</t>
  </si>
  <si>
    <t>HAR</t>
  </si>
  <si>
    <t>HPX</t>
  </si>
  <si>
    <t>ORH</t>
  </si>
  <si>
    <t>ROY</t>
  </si>
  <si>
    <t>TPK</t>
  </si>
  <si>
    <t>Broxbourne Running Club</t>
  </si>
  <si>
    <t>Harlow Running Club</t>
  </si>
  <si>
    <t>Herts Phoenix AC</t>
  </si>
  <si>
    <t>Royston Runners</t>
  </si>
  <si>
    <t>Trent Park Running Club</t>
  </si>
  <si>
    <t>TPK 'B'</t>
  </si>
  <si>
    <t>Orion Harriers</t>
  </si>
  <si>
    <t>B&amp;D</t>
  </si>
  <si>
    <t>BSRC</t>
  </si>
  <si>
    <t>FVS</t>
  </si>
  <si>
    <t>GCR</t>
  </si>
  <si>
    <t>NHRR</t>
  </si>
  <si>
    <t>SAS</t>
  </si>
  <si>
    <t>Garden City Runners</t>
  </si>
  <si>
    <t>St Albans Striders</t>
  </si>
  <si>
    <t>Barnet &amp; District AC</t>
  </si>
  <si>
    <t>Fairlands Valley Spartans</t>
  </si>
  <si>
    <t>North Herts Road Runners</t>
  </si>
  <si>
    <t>Bishop Stortford Running Club</t>
  </si>
  <si>
    <t>SAS 'B'</t>
  </si>
  <si>
    <t>GCR 'B'</t>
  </si>
  <si>
    <t>SAS 'C'</t>
  </si>
  <si>
    <t>SAS 'D'</t>
  </si>
  <si>
    <t>GCR 'C'</t>
  </si>
  <si>
    <t>E-TEAM</t>
  </si>
  <si>
    <t>EDM</t>
  </si>
  <si>
    <t>Edmonton Running Club</t>
  </si>
  <si>
    <t>Hitchin Running Club</t>
  </si>
  <si>
    <t>F-TEAM</t>
  </si>
  <si>
    <t>SAS 'E'</t>
  </si>
  <si>
    <t>SAS 'F'</t>
  </si>
  <si>
    <t>SNH</t>
  </si>
  <si>
    <t>Stevenage &amp; North Herts AC</t>
  </si>
  <si>
    <t>B&amp;D 'B'</t>
  </si>
  <si>
    <t>FVS 'B'</t>
  </si>
  <si>
    <t>NHRR 'B'</t>
  </si>
  <si>
    <t>B&amp;D 'C'</t>
  </si>
  <si>
    <t>NHRR 'C'</t>
  </si>
  <si>
    <t>SCOTT'S TRAVEL MIDWEEK ROAD RACE LEAGUE</t>
  </si>
  <si>
    <t>G-TEAM</t>
  </si>
  <si>
    <t>SAS 'G'</t>
  </si>
  <si>
    <t>H-TEAM</t>
  </si>
  <si>
    <t>SAS 'H'</t>
  </si>
  <si>
    <t>FVS 'C'</t>
  </si>
  <si>
    <t>HAR 'B'</t>
  </si>
  <si>
    <t>GCR 'D'</t>
  </si>
  <si>
    <t>FRE</t>
  </si>
  <si>
    <t>Freedom Tri</t>
  </si>
  <si>
    <t>Harpendon Arrows</t>
  </si>
  <si>
    <t>OVERALL VETS</t>
  </si>
  <si>
    <t>FVS 'E'</t>
  </si>
  <si>
    <t>FVS 'D'</t>
  </si>
  <si>
    <t>Mob Match - WGC 10k - Thursday 13th July 2017</t>
  </si>
  <si>
    <t>SS</t>
  </si>
  <si>
    <t>Stevenage Striders</t>
  </si>
  <si>
    <t>SS 'B'</t>
  </si>
  <si>
    <t>Carla</t>
  </si>
  <si>
    <t>Brown*</t>
  </si>
  <si>
    <t>S</t>
  </si>
  <si>
    <t>Katie</t>
  </si>
  <si>
    <t>Harbon</t>
  </si>
  <si>
    <t>Laura</t>
  </si>
  <si>
    <t>Hicks</t>
  </si>
  <si>
    <t>HRP</t>
  </si>
  <si>
    <t>Danielle</t>
  </si>
  <si>
    <t>Stapleton</t>
  </si>
  <si>
    <t>Hannah</t>
  </si>
  <si>
    <t>Sheridan</t>
  </si>
  <si>
    <t>Alicia</t>
  </si>
  <si>
    <t>Found</t>
  </si>
  <si>
    <t>Emma</t>
  </si>
  <si>
    <t>Jardine</t>
  </si>
  <si>
    <t>Lauren</t>
  </si>
  <si>
    <t>Davison</t>
  </si>
  <si>
    <t>Rowley</t>
  </si>
  <si>
    <t>Charlotte</t>
  </si>
  <si>
    <t>Michael</t>
  </si>
  <si>
    <t>Kayleigh</t>
  </si>
  <si>
    <t>Williams</t>
  </si>
  <si>
    <t>Ellen</t>
  </si>
  <si>
    <t>Conlon</t>
  </si>
  <si>
    <t>Chloe</t>
  </si>
  <si>
    <t>Lucas</t>
  </si>
  <si>
    <t>Sarah</t>
  </si>
  <si>
    <t>Lavender</t>
  </si>
  <si>
    <t>Magda</t>
  </si>
  <si>
    <t>Bobon</t>
  </si>
  <si>
    <t>Neale</t>
  </si>
  <si>
    <t>Hollie</t>
  </si>
  <si>
    <t>Ryder</t>
  </si>
  <si>
    <t>Juliet</t>
  </si>
  <si>
    <t>Fullwood</t>
  </si>
  <si>
    <t>Chantal</t>
  </si>
  <si>
    <t>Lipscombe</t>
  </si>
  <si>
    <t>Emily</t>
  </si>
  <si>
    <t>Eldred</t>
  </si>
  <si>
    <t>Clair</t>
  </si>
  <si>
    <t>Drage</t>
  </si>
  <si>
    <t>Elizabeth</t>
  </si>
  <si>
    <t>Doyle</t>
  </si>
  <si>
    <t>Hayley</t>
  </si>
  <si>
    <t>Bironneau</t>
  </si>
  <si>
    <t>Lucy</t>
  </si>
  <si>
    <t>Humphreys</t>
  </si>
  <si>
    <t>Claire</t>
  </si>
  <si>
    <t>Hobson</t>
  </si>
  <si>
    <t>Claudia</t>
  </si>
  <si>
    <t>Canova</t>
  </si>
  <si>
    <t>Helen</t>
  </si>
  <si>
    <t>Listar</t>
  </si>
  <si>
    <t>Nikolett</t>
  </si>
  <si>
    <t>Anne</t>
  </si>
  <si>
    <t>Stilton</t>
  </si>
  <si>
    <t>Holly</t>
  </si>
  <si>
    <t>Nairn</t>
  </si>
  <si>
    <t>Lisa</t>
  </si>
  <si>
    <t>Barber</t>
  </si>
  <si>
    <t>Callie</t>
  </si>
  <si>
    <t>Chapman</t>
  </si>
  <si>
    <t>Jess</t>
  </si>
  <si>
    <t>Hawsell</t>
  </si>
  <si>
    <t>HRC</t>
  </si>
  <si>
    <t>Annabelle</t>
  </si>
  <si>
    <t>Lee</t>
  </si>
  <si>
    <t>Harriet</t>
  </si>
  <si>
    <t>Molly</t>
  </si>
  <si>
    <t>Davis</t>
  </si>
  <si>
    <t>Jenny</t>
  </si>
  <si>
    <t>Ingram-Tedd</t>
  </si>
  <si>
    <t>McGinness</t>
  </si>
  <si>
    <t>Joelle</t>
  </si>
  <si>
    <t>Ewen</t>
  </si>
  <si>
    <t>Martin</t>
  </si>
  <si>
    <t>Glassey</t>
  </si>
  <si>
    <t>Naomi</t>
  </si>
  <si>
    <t>Nanor</t>
  </si>
  <si>
    <t>Maureen</t>
  </si>
  <si>
    <t>Daly</t>
  </si>
  <si>
    <t>Magdalena</t>
  </si>
  <si>
    <t>Petrus</t>
  </si>
  <si>
    <t>Hammond</t>
  </si>
  <si>
    <t>Shayna</t>
  </si>
  <si>
    <t>Godin</t>
  </si>
  <si>
    <t>Susie</t>
  </si>
  <si>
    <t>Dutoit</t>
  </si>
  <si>
    <t>Parker</t>
  </si>
  <si>
    <t>Elaine</t>
  </si>
  <si>
    <t>Browne</t>
  </si>
  <si>
    <t>Nicola</t>
  </si>
  <si>
    <t>McGuigan</t>
  </si>
  <si>
    <t>Wai Meng</t>
  </si>
  <si>
    <t>Au-Yeong</t>
  </si>
  <si>
    <t>Astrid</t>
  </si>
  <si>
    <t>McKeown</t>
  </si>
  <si>
    <t>V 35</t>
  </si>
  <si>
    <t>Sharon</t>
  </si>
  <si>
    <t>Wright</t>
  </si>
  <si>
    <t>Kremer</t>
  </si>
  <si>
    <t>Caroline</t>
  </si>
  <si>
    <t>Hale</t>
  </si>
  <si>
    <t>V 45</t>
  </si>
  <si>
    <t>Alison</t>
  </si>
  <si>
    <t>Trautmannsdorff-Weinsberg</t>
  </si>
  <si>
    <t>Wendy</t>
  </si>
  <si>
    <t>Walsh</t>
  </si>
  <si>
    <t>Tracey</t>
  </si>
  <si>
    <t>Palmieri</t>
  </si>
  <si>
    <t>Maddocks</t>
  </si>
  <si>
    <t>Paula</t>
  </si>
  <si>
    <t>Adams</t>
  </si>
  <si>
    <t>Stacey</t>
  </si>
  <si>
    <t>Harris</t>
  </si>
  <si>
    <t>Boxer</t>
  </si>
  <si>
    <t>Reynolds</t>
  </si>
  <si>
    <t>Rachel</t>
  </si>
  <si>
    <t>Carling</t>
  </si>
  <si>
    <t>Potter</t>
  </si>
  <si>
    <t>Cairns</t>
  </si>
  <si>
    <t>Jan</t>
  </si>
  <si>
    <t>Hazirci</t>
  </si>
  <si>
    <t>Donna</t>
  </si>
  <si>
    <t>Fiddeman</t>
  </si>
  <si>
    <t>Natasha</t>
  </si>
  <si>
    <t>Pitman</t>
  </si>
  <si>
    <t>Shannon</t>
  </si>
  <si>
    <t>Pearce</t>
  </si>
  <si>
    <t>Veronica</t>
  </si>
  <si>
    <t>Shadbolt</t>
  </si>
  <si>
    <t>V 55</t>
  </si>
  <si>
    <t>Pippa</t>
  </si>
  <si>
    <t>Dowswell</t>
  </si>
  <si>
    <t>Vicky</t>
  </si>
  <si>
    <t>Simpson</t>
  </si>
  <si>
    <t>Judy</t>
  </si>
  <si>
    <t>Willits</t>
  </si>
  <si>
    <t>Karen</t>
  </si>
  <si>
    <t>Archer</t>
  </si>
  <si>
    <t>Ruth</t>
  </si>
  <si>
    <t>Reilly</t>
  </si>
  <si>
    <t>Taylor</t>
  </si>
  <si>
    <t>Price</t>
  </si>
  <si>
    <t>Anna</t>
  </si>
  <si>
    <t>Fake</t>
  </si>
  <si>
    <t>Bailes</t>
  </si>
  <si>
    <t>Jo</t>
  </si>
  <si>
    <t>Plumb</t>
  </si>
  <si>
    <t>Rebecca</t>
  </si>
  <si>
    <t>Barden</t>
  </si>
  <si>
    <t>Angela</t>
  </si>
  <si>
    <t>Phillips</t>
  </si>
  <si>
    <t>Carinne</t>
  </si>
  <si>
    <t>Jay</t>
  </si>
  <si>
    <t>Kat</t>
  </si>
  <si>
    <t>Burr</t>
  </si>
  <si>
    <t>Julia</t>
  </si>
  <si>
    <t>Wiper</t>
  </si>
  <si>
    <t>Irwin</t>
  </si>
  <si>
    <t>Isabel</t>
  </si>
  <si>
    <t>Marriage</t>
  </si>
  <si>
    <t>Kate</t>
  </si>
  <si>
    <t>Pitts</t>
  </si>
  <si>
    <t>Melissa</t>
  </si>
  <si>
    <t>O'Hare</t>
  </si>
  <si>
    <t>Kent</t>
  </si>
  <si>
    <t>Frances</t>
  </si>
  <si>
    <t>Wilson</t>
  </si>
  <si>
    <t>Rose</t>
  </si>
  <si>
    <t>Sue</t>
  </si>
  <si>
    <t>Cross</t>
  </si>
  <si>
    <t>Wood</t>
  </si>
  <si>
    <t>Julie</t>
  </si>
  <si>
    <t>Robinson</t>
  </si>
  <si>
    <t>Kirsty</t>
  </si>
  <si>
    <t>Johnstone</t>
  </si>
  <si>
    <t>Kerry</t>
  </si>
  <si>
    <t>Mavris</t>
  </si>
  <si>
    <t>Grant</t>
  </si>
  <si>
    <t>Simmons</t>
  </si>
  <si>
    <t>Ellis</t>
  </si>
  <si>
    <t>Burn</t>
  </si>
  <si>
    <t>Rosemary</t>
  </si>
  <si>
    <t>Bains</t>
  </si>
  <si>
    <t>Gray</t>
  </si>
  <si>
    <t>Pagram</t>
  </si>
  <si>
    <t>Thomas</t>
  </si>
  <si>
    <t>Catherine</t>
  </si>
  <si>
    <t>Turley</t>
  </si>
  <si>
    <t>Domonique</t>
  </si>
  <si>
    <t>Brazier</t>
  </si>
  <si>
    <t>Ryan</t>
  </si>
  <si>
    <t>McEwen</t>
  </si>
  <si>
    <t>Debbie</t>
  </si>
  <si>
    <t>Barry</t>
  </si>
  <si>
    <t>Anita</t>
  </si>
  <si>
    <t>White</t>
  </si>
  <si>
    <t>Garrett</t>
  </si>
  <si>
    <t>Sam</t>
  </si>
  <si>
    <t>Males</t>
  </si>
  <si>
    <t>Aly</t>
  </si>
  <si>
    <t>Northedge</t>
  </si>
  <si>
    <t>Tharani</t>
  </si>
  <si>
    <t>Louise</t>
  </si>
  <si>
    <t>Beale</t>
  </si>
  <si>
    <t>Morgan</t>
  </si>
  <si>
    <t>Petra</t>
  </si>
  <si>
    <t>Grosse-Hull</t>
  </si>
  <si>
    <t>Holloway</t>
  </si>
  <si>
    <t>O'Connor</t>
  </si>
  <si>
    <t>Neely</t>
  </si>
  <si>
    <t>Prentice</t>
  </si>
  <si>
    <t>Bartlett</t>
  </si>
  <si>
    <t>Janice</t>
  </si>
  <si>
    <t>Page</t>
  </si>
  <si>
    <t>Carole</t>
  </si>
  <si>
    <t>Jack</t>
  </si>
  <si>
    <t>Emmerson</t>
  </si>
  <si>
    <t>Vaughan</t>
  </si>
  <si>
    <t>Carol</t>
  </si>
  <si>
    <t>Paul</t>
  </si>
  <si>
    <t>Nikki</t>
  </si>
  <si>
    <t>Cowen</t>
  </si>
  <si>
    <t>Jillian</t>
  </si>
  <si>
    <t>Russell</t>
  </si>
  <si>
    <t>Massey</t>
  </si>
  <si>
    <t>Bunting</t>
  </si>
  <si>
    <t>Heather</t>
  </si>
  <si>
    <t>Carter</t>
  </si>
  <si>
    <t>Michelle</t>
  </si>
  <si>
    <t>Grudzinski</t>
  </si>
  <si>
    <t>Duke</t>
  </si>
  <si>
    <t>Victoria</t>
  </si>
  <si>
    <t>Brett</t>
  </si>
  <si>
    <t>Diane</t>
  </si>
  <si>
    <t>Hunt</t>
  </si>
  <si>
    <t>Linda</t>
  </si>
  <si>
    <t>Powell</t>
  </si>
  <si>
    <t>Erica</t>
  </si>
  <si>
    <t>Grayson</t>
  </si>
  <si>
    <t>Tracy</t>
  </si>
  <si>
    <t>Bullot</t>
  </si>
  <si>
    <t>Levy</t>
  </si>
  <si>
    <t>Jennings</t>
  </si>
  <si>
    <t>Liversidge</t>
  </si>
  <si>
    <t>Maggie</t>
  </si>
  <si>
    <t>Hyde</t>
  </si>
  <si>
    <t>Ai-Seng</t>
  </si>
  <si>
    <t>Cousins</t>
  </si>
  <si>
    <t>Moir</t>
  </si>
  <si>
    <t>Mason</t>
  </si>
  <si>
    <t>Binh</t>
  </si>
  <si>
    <t>Tang</t>
  </si>
  <si>
    <t>Eilish</t>
  </si>
  <si>
    <t>Hislop</t>
  </si>
  <si>
    <t>Monica</t>
  </si>
  <si>
    <t>Smithson</t>
  </si>
  <si>
    <t>Rosamond</t>
  </si>
  <si>
    <t>De La Bertauche</t>
  </si>
  <si>
    <t>Smith</t>
  </si>
  <si>
    <t>Joanne</t>
  </si>
  <si>
    <t>Mary</t>
  </si>
  <si>
    <t>Brown</t>
  </si>
  <si>
    <t>Nation</t>
  </si>
  <si>
    <t>Giles</t>
  </si>
  <si>
    <t>Blunt</t>
  </si>
  <si>
    <t>Shiela</t>
  </si>
  <si>
    <t>Leavy</t>
  </si>
  <si>
    <t>V 65</t>
  </si>
  <si>
    <t>Cassidy</t>
  </si>
  <si>
    <t>Carolyn</t>
  </si>
  <si>
    <t>Brockway</t>
  </si>
  <si>
    <t>Parsons</t>
  </si>
  <si>
    <t>Nina</t>
  </si>
  <si>
    <t>Kennedy</t>
  </si>
  <si>
    <t>Reddaway</t>
  </si>
  <si>
    <t>Rosie</t>
  </si>
  <si>
    <t>Coupe</t>
  </si>
  <si>
    <t>Georgie</t>
  </si>
  <si>
    <t>Hamilton</t>
  </si>
  <si>
    <t>Cathy</t>
  </si>
  <si>
    <t>Reed</t>
  </si>
  <si>
    <t>Christine</t>
  </si>
  <si>
    <t>Read</t>
  </si>
  <si>
    <t>Watts</t>
  </si>
  <si>
    <t>Denise</t>
  </si>
  <si>
    <t>Tinant</t>
  </si>
  <si>
    <t>Woods</t>
  </si>
  <si>
    <t>Tess</t>
  </si>
  <si>
    <t>Osborn</t>
  </si>
  <si>
    <t>Sheryl</t>
  </si>
  <si>
    <t>Norman</t>
  </si>
  <si>
    <t>Catchpole</t>
  </si>
  <si>
    <t>Loughran</t>
  </si>
  <si>
    <t>Leigh</t>
  </si>
  <si>
    <t>Hawthorne</t>
  </si>
  <si>
    <t>Shirley</t>
  </si>
  <si>
    <t>Jean</t>
  </si>
  <si>
    <t>Webb</t>
  </si>
  <si>
    <t>Dempster</t>
  </si>
  <si>
    <t>Jones</t>
  </si>
  <si>
    <t>Maria</t>
  </si>
  <si>
    <t>Thorne</t>
  </si>
  <si>
    <t>Crowley</t>
  </si>
  <si>
    <t>ORH 'B'</t>
  </si>
  <si>
    <t>I-TEAM</t>
  </si>
  <si>
    <t>J-TEAM</t>
  </si>
  <si>
    <t>GCR 'E'</t>
  </si>
  <si>
    <t>HRP 'B'</t>
  </si>
  <si>
    <t>ORH 'C'</t>
  </si>
  <si>
    <t>SAS 'I'</t>
  </si>
  <si>
    <t>SAS 'J'</t>
  </si>
  <si>
    <t>Afewerk</t>
  </si>
  <si>
    <t>Rossom</t>
  </si>
  <si>
    <t>Stephen</t>
  </si>
  <si>
    <t>Buckle</t>
  </si>
  <si>
    <t>James</t>
  </si>
  <si>
    <t>Bosher*</t>
  </si>
  <si>
    <t>Niall</t>
  </si>
  <si>
    <t>Fleming*</t>
  </si>
  <si>
    <t>Ricky</t>
  </si>
  <si>
    <t>Owers</t>
  </si>
  <si>
    <t>Phillip</t>
  </si>
  <si>
    <t>Evans</t>
  </si>
  <si>
    <t>Jamie</t>
  </si>
  <si>
    <t>Abbiss</t>
  </si>
  <si>
    <t>Darren</t>
  </si>
  <si>
    <t>Sunter</t>
  </si>
  <si>
    <t>Alex</t>
  </si>
  <si>
    <t>Hardy</t>
  </si>
  <si>
    <t>Adam</t>
  </si>
  <si>
    <t>Bowller</t>
  </si>
  <si>
    <t>Simon</t>
  </si>
  <si>
    <t>Fraser</t>
  </si>
  <si>
    <t>John</t>
  </si>
  <si>
    <t>Rayner</t>
  </si>
  <si>
    <t>Craig</t>
  </si>
  <si>
    <t>Amariel</t>
  </si>
  <si>
    <t>Tesfay</t>
  </si>
  <si>
    <t>Dominic</t>
  </si>
  <si>
    <t>Jaques</t>
  </si>
  <si>
    <t>Alexander</t>
  </si>
  <si>
    <t>Horton</t>
  </si>
  <si>
    <t>Auld</t>
  </si>
  <si>
    <t>Matthew</t>
  </si>
  <si>
    <t>Cottiss</t>
  </si>
  <si>
    <t>Peter</t>
  </si>
  <si>
    <t>Moss</t>
  </si>
  <si>
    <t>Chris</t>
  </si>
  <si>
    <t>Joe</t>
  </si>
  <si>
    <t>Stewart</t>
  </si>
  <si>
    <t>Overton</t>
  </si>
  <si>
    <t>Mike</t>
  </si>
  <si>
    <t>Bridge</t>
  </si>
  <si>
    <t>Gareth</t>
  </si>
  <si>
    <t>Beavis</t>
  </si>
  <si>
    <t>Brian</t>
  </si>
  <si>
    <t>Jenkins</t>
  </si>
  <si>
    <t>Dean</t>
  </si>
  <si>
    <t>Daniel</t>
  </si>
  <si>
    <t>Poulton</t>
  </si>
  <si>
    <t>Ian</t>
  </si>
  <si>
    <t>Charters</t>
  </si>
  <si>
    <t>Tom</t>
  </si>
  <si>
    <t>Wackett</t>
  </si>
  <si>
    <t>Segal</t>
  </si>
  <si>
    <t>Poole</t>
  </si>
  <si>
    <t>Mark</t>
  </si>
  <si>
    <t>Cottle</t>
  </si>
  <si>
    <t>Keogh</t>
  </si>
  <si>
    <t>Dan</t>
  </si>
  <si>
    <t>McCree</t>
  </si>
  <si>
    <t>Crisp</t>
  </si>
  <si>
    <t>Oliver</t>
  </si>
  <si>
    <t>Garbas</t>
  </si>
  <si>
    <t>Tim</t>
  </si>
  <si>
    <t>Searle</t>
  </si>
  <si>
    <t>Will</t>
  </si>
  <si>
    <t>Bowran</t>
  </si>
  <si>
    <t xml:space="preserve">Michael </t>
  </si>
  <si>
    <t xml:space="preserve">Austin </t>
  </si>
  <si>
    <t>Roland</t>
  </si>
  <si>
    <t>Albert</t>
  </si>
  <si>
    <t>Jonathon</t>
  </si>
  <si>
    <t>Nicholls</t>
  </si>
  <si>
    <t>Danny</t>
  </si>
  <si>
    <t>Digweed</t>
  </si>
  <si>
    <t>Langton</t>
  </si>
  <si>
    <t>Walker</t>
  </si>
  <si>
    <t>Crook</t>
  </si>
  <si>
    <t>Jonny</t>
  </si>
  <si>
    <t>Baker</t>
  </si>
  <si>
    <t>Sarner</t>
  </si>
  <si>
    <t>Jonathan</t>
  </si>
  <si>
    <t>Spicer</t>
  </si>
  <si>
    <t>Howard</t>
  </si>
  <si>
    <t>Bull</t>
  </si>
  <si>
    <t>Collins</t>
  </si>
  <si>
    <t>Lawrence</t>
  </si>
  <si>
    <t>Rob</t>
  </si>
  <si>
    <t>Dilley</t>
  </si>
  <si>
    <t>Nick</t>
  </si>
  <si>
    <t>Gill</t>
  </si>
  <si>
    <t>Adrian</t>
  </si>
  <si>
    <t>Busolini</t>
  </si>
  <si>
    <t>Phil</t>
  </si>
  <si>
    <t>Beighton</t>
  </si>
  <si>
    <t>David</t>
  </si>
  <si>
    <t>Stephens</t>
  </si>
  <si>
    <t>Lennon</t>
  </si>
  <si>
    <t>Liam</t>
  </si>
  <si>
    <t>Gregory</t>
  </si>
  <si>
    <t>Harrison</t>
  </si>
  <si>
    <t>Terry</t>
  </si>
  <si>
    <t>Sawyer</t>
  </si>
  <si>
    <t>Rees</t>
  </si>
  <si>
    <t>Westerley</t>
  </si>
  <si>
    <t>Rossington</t>
  </si>
  <si>
    <t>Andy</t>
  </si>
  <si>
    <t>Ramage</t>
  </si>
  <si>
    <t>Richard</t>
  </si>
  <si>
    <t>Allen</t>
  </si>
  <si>
    <t>Sinclair</t>
  </si>
  <si>
    <t>Greg</t>
  </si>
  <si>
    <t>Childs</t>
  </si>
  <si>
    <t>Brad</t>
  </si>
  <si>
    <t>Gilhooly</t>
  </si>
  <si>
    <t>Fairchild</t>
  </si>
  <si>
    <t>Maclaine</t>
  </si>
  <si>
    <t>Bowie</t>
  </si>
  <si>
    <t>Witkin</t>
  </si>
  <si>
    <t>Cayton</t>
  </si>
  <si>
    <t>Soong-Kong</t>
  </si>
  <si>
    <t>Gary</t>
  </si>
  <si>
    <t>Pierre-Louis</t>
  </si>
  <si>
    <t>Gatti</t>
  </si>
  <si>
    <t>Robbie</t>
  </si>
  <si>
    <t>Blackham</t>
  </si>
  <si>
    <t>Karl</t>
  </si>
  <si>
    <t>Hudson</t>
  </si>
  <si>
    <t>Ed</t>
  </si>
  <si>
    <t>Chaloner</t>
  </si>
  <si>
    <t>Steve</t>
  </si>
  <si>
    <t>Grout</t>
  </si>
  <si>
    <t>Dunn</t>
  </si>
  <si>
    <t>Bates</t>
  </si>
  <si>
    <t>Neil</t>
  </si>
  <si>
    <t>Hume</t>
  </si>
  <si>
    <t>V 40</t>
  </si>
  <si>
    <t>Jim</t>
  </si>
  <si>
    <t>McConnel</t>
  </si>
  <si>
    <t>Jackson</t>
  </si>
  <si>
    <t>Carl</t>
  </si>
  <si>
    <t>Redondo</t>
  </si>
  <si>
    <t>Ramsay</t>
  </si>
  <si>
    <t>V 50</t>
  </si>
  <si>
    <t>Anthony</t>
  </si>
  <si>
    <t>Scott</t>
  </si>
  <si>
    <t>Colin</t>
  </si>
  <si>
    <t>Lowe</t>
  </si>
  <si>
    <t>Makowski*</t>
  </si>
  <si>
    <t>Guy</t>
  </si>
  <si>
    <t>Brennan</t>
  </si>
  <si>
    <t>Tansley</t>
  </si>
  <si>
    <t>Nicholas</t>
  </si>
  <si>
    <t>Malpeli</t>
  </si>
  <si>
    <t>King</t>
  </si>
  <si>
    <t>Redmond</t>
  </si>
  <si>
    <t>Aiken</t>
  </si>
  <si>
    <t>Sayers</t>
  </si>
  <si>
    <t>Casserley</t>
  </si>
  <si>
    <t>Lowden</t>
  </si>
  <si>
    <t>Riley</t>
  </si>
  <si>
    <t>Greaves</t>
  </si>
  <si>
    <t>Costa</t>
  </si>
  <si>
    <t>Rick</t>
  </si>
  <si>
    <t>Ebberson</t>
  </si>
  <si>
    <t>Sibbett</t>
  </si>
  <si>
    <t>Prior</t>
  </si>
  <si>
    <t>Edwards</t>
  </si>
  <si>
    <t>Patrick</t>
  </si>
  <si>
    <t>McGuiness</t>
  </si>
  <si>
    <t>Mooney</t>
  </si>
  <si>
    <t>Lovelock</t>
  </si>
  <si>
    <t>Matussa</t>
  </si>
  <si>
    <t>Vincent</t>
  </si>
  <si>
    <t>Wells</t>
  </si>
  <si>
    <t>V 60</t>
  </si>
  <si>
    <t>Alan</t>
  </si>
  <si>
    <t>Broughton</t>
  </si>
  <si>
    <t>Andrew</t>
  </si>
  <si>
    <t>Terrell</t>
  </si>
  <si>
    <t>Sean</t>
  </si>
  <si>
    <t>Bowen</t>
  </si>
  <si>
    <t>Thompson</t>
  </si>
  <si>
    <t>Somerset</t>
  </si>
  <si>
    <t>Hughes</t>
  </si>
  <si>
    <t>Redshaw</t>
  </si>
  <si>
    <t>Grey</t>
  </si>
  <si>
    <t>Desmond</t>
  </si>
  <si>
    <t>Nigel</t>
  </si>
  <si>
    <t>Aston</t>
  </si>
  <si>
    <t>Moreton</t>
  </si>
  <si>
    <t>Warren</t>
  </si>
  <si>
    <t>Routledge</t>
  </si>
  <si>
    <t>Jason</t>
  </si>
  <si>
    <t>Champion</t>
  </si>
  <si>
    <t>Robin</t>
  </si>
  <si>
    <t>Tremaine</t>
  </si>
  <si>
    <t>Neatham</t>
  </si>
  <si>
    <t>Fitzsimons</t>
  </si>
  <si>
    <t>Carpenter</t>
  </si>
  <si>
    <t>McInerney</t>
  </si>
  <si>
    <t>Butcher</t>
  </si>
  <si>
    <t>Stuart</t>
  </si>
  <si>
    <t>Manktelow</t>
  </si>
  <si>
    <t>Hague</t>
  </si>
  <si>
    <t>Orr</t>
  </si>
  <si>
    <t>Wilsher</t>
  </si>
  <si>
    <t>Braybrook</t>
  </si>
  <si>
    <t>Burkett</t>
  </si>
  <si>
    <t>Keat</t>
  </si>
  <si>
    <t>Hornby</t>
  </si>
  <si>
    <t>Violet</t>
  </si>
  <si>
    <t>Barr</t>
  </si>
  <si>
    <t>Errol</t>
  </si>
  <si>
    <t>Maginley</t>
  </si>
  <si>
    <t>Singleton</t>
  </si>
  <si>
    <t>Tiley</t>
  </si>
  <si>
    <t>Squires</t>
  </si>
  <si>
    <t>Fry</t>
  </si>
  <si>
    <t>Corton</t>
  </si>
  <si>
    <t>Jon</t>
  </si>
  <si>
    <t>Steadman</t>
  </si>
  <si>
    <t>Marc</t>
  </si>
  <si>
    <t>Bibaud</t>
  </si>
  <si>
    <t>Ricardo</t>
  </si>
  <si>
    <t>Gregorio</t>
  </si>
  <si>
    <t>Chapple</t>
  </si>
  <si>
    <t>Taras</t>
  </si>
  <si>
    <t>Huzar</t>
  </si>
  <si>
    <t>Robert</t>
  </si>
  <si>
    <t>Sanders</t>
  </si>
  <si>
    <t>Haigh</t>
  </si>
  <si>
    <t>Bennett</t>
  </si>
  <si>
    <t>Fitzpatrick</t>
  </si>
  <si>
    <t>Faughnan</t>
  </si>
  <si>
    <t>Rivett</t>
  </si>
  <si>
    <t>George</t>
  </si>
  <si>
    <t>Georgiou</t>
  </si>
  <si>
    <t>Jephcott</t>
  </si>
  <si>
    <t>Olney</t>
  </si>
  <si>
    <t>Owen</t>
  </si>
  <si>
    <t>V 70</t>
  </si>
  <si>
    <t>Trevor</t>
  </si>
  <si>
    <t>Goodwin</t>
  </si>
  <si>
    <t>Ben</t>
  </si>
  <si>
    <t>Parry</t>
  </si>
  <si>
    <t>Paine</t>
  </si>
  <si>
    <t>Rootes</t>
  </si>
  <si>
    <t>Roy</t>
  </si>
  <si>
    <t>Steven</t>
  </si>
  <si>
    <t>Blackaby</t>
  </si>
  <si>
    <t>Normile</t>
  </si>
  <si>
    <t>Carolan</t>
  </si>
  <si>
    <t>Bunker</t>
  </si>
  <si>
    <t>Lummis</t>
  </si>
  <si>
    <t>Vasso</t>
  </si>
  <si>
    <t>Vassiliou</t>
  </si>
  <si>
    <t>Abdullah</t>
  </si>
  <si>
    <t>Reyman</t>
  </si>
  <si>
    <t>Ray</t>
  </si>
  <si>
    <t>Clarabut</t>
  </si>
  <si>
    <t>Mann</t>
  </si>
  <si>
    <t>Todd</t>
  </si>
  <si>
    <t>Graham</t>
  </si>
  <si>
    <t>Harper</t>
  </si>
  <si>
    <t>Elton</t>
  </si>
  <si>
    <t>Lawther</t>
  </si>
  <si>
    <t>Chitra</t>
  </si>
  <si>
    <t>Hoskins</t>
  </si>
  <si>
    <t>Watt</t>
  </si>
  <si>
    <t>Hessey</t>
  </si>
  <si>
    <t>Kilroy</t>
  </si>
  <si>
    <t>Spencer</t>
  </si>
  <si>
    <t>Dudley</t>
  </si>
  <si>
    <t>Gallagher</t>
  </si>
  <si>
    <t>Norris</t>
  </si>
  <si>
    <t>Pickard</t>
  </si>
  <si>
    <t>Brooks</t>
  </si>
  <si>
    <t>Roger</t>
  </si>
  <si>
    <t>Sant</t>
  </si>
  <si>
    <t>Ward</t>
  </si>
  <si>
    <t>Dunning</t>
  </si>
  <si>
    <t>Eamonn</t>
  </si>
  <si>
    <t>Cullen</t>
  </si>
  <si>
    <t>Oughton</t>
  </si>
  <si>
    <t>Newbury</t>
  </si>
  <si>
    <t>Johan</t>
  </si>
  <si>
    <t>Preis</t>
  </si>
  <si>
    <t>McClymont</t>
  </si>
  <si>
    <t>Bray</t>
  </si>
  <si>
    <t>Dave</t>
  </si>
  <si>
    <t>Heal</t>
  </si>
  <si>
    <t>Naresh</t>
  </si>
  <si>
    <t>Trivedi</t>
  </si>
  <si>
    <t>McKee</t>
  </si>
  <si>
    <t>Pete</t>
  </si>
  <si>
    <t>Bulaitis</t>
  </si>
  <si>
    <t>Welsh</t>
  </si>
  <si>
    <t>Wareham</t>
  </si>
  <si>
    <t>Faires</t>
  </si>
  <si>
    <t>Ken</t>
  </si>
  <si>
    <t>Jude</t>
  </si>
  <si>
    <t>Maher</t>
  </si>
  <si>
    <t>John R</t>
  </si>
  <si>
    <t>Christopher</t>
  </si>
  <si>
    <t>Hazelhurst</t>
  </si>
  <si>
    <t>Sutcliffe</t>
  </si>
  <si>
    <t>Marshall</t>
  </si>
  <si>
    <t>Neighbour</t>
  </si>
  <si>
    <t>Llewelwyn</t>
  </si>
  <si>
    <t>Bradley</t>
  </si>
  <si>
    <t>John M</t>
  </si>
  <si>
    <t>Arthur</t>
  </si>
  <si>
    <t>Brooks*</t>
  </si>
  <si>
    <t>Matt</t>
  </si>
  <si>
    <t>Lawson</t>
  </si>
  <si>
    <t>Beaton</t>
  </si>
  <si>
    <t>Godbold</t>
  </si>
  <si>
    <t>Shane</t>
  </si>
  <si>
    <t>Wenzel</t>
  </si>
  <si>
    <t>Betteridge</t>
  </si>
  <si>
    <t>Selwood</t>
  </si>
  <si>
    <t>Russ</t>
  </si>
  <si>
    <t>Andrews</t>
  </si>
  <si>
    <t>Lozeau</t>
  </si>
  <si>
    <t>Mustafa</t>
  </si>
  <si>
    <t>Ibrahim</t>
  </si>
  <si>
    <t>Shaw</t>
  </si>
  <si>
    <t>Shreeve</t>
  </si>
  <si>
    <t>Stephenson</t>
  </si>
  <si>
    <t>Bailey</t>
  </si>
  <si>
    <t>Caswell</t>
  </si>
  <si>
    <t>Holgate</t>
  </si>
  <si>
    <t>Sypula</t>
  </si>
  <si>
    <t>Pine</t>
  </si>
  <si>
    <t>Sharp</t>
  </si>
  <si>
    <t>Hester</t>
  </si>
  <si>
    <t>Hossein</t>
  </si>
  <si>
    <t>Erfani</t>
  </si>
  <si>
    <t>Tony</t>
  </si>
  <si>
    <t>Skyrme</t>
  </si>
  <si>
    <t>Pinney</t>
  </si>
  <si>
    <t>Kevin</t>
  </si>
  <si>
    <t>Gournay</t>
  </si>
  <si>
    <t>Mick</t>
  </si>
  <si>
    <t>Wise</t>
  </si>
  <si>
    <t>Judkins</t>
  </si>
  <si>
    <t>Broom</t>
  </si>
  <si>
    <t>ROY 'B'</t>
  </si>
  <si>
    <t>Danita</t>
  </si>
  <si>
    <t>Beetge</t>
  </si>
  <si>
    <t>GCR 'F'</t>
  </si>
  <si>
    <t>McColgan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</si>
</sst>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"/>
    <numFmt numFmtId="169" formatCode="h:mm:ss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d/mm/yy"/>
    <numFmt numFmtId="174" formatCode="dd/mm/yyyy;@"/>
    <numFmt numFmtId="175" formatCode="\(m:ss\)"/>
    <numFmt numFmtId="176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41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42" borderId="0" xfId="0" applyFont="1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37" borderId="0" xfId="0" applyFill="1" applyAlignment="1">
      <alignment horizontal="left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4" max="4" width="2.7109375" style="0" customWidth="1"/>
    <col min="5" max="5" width="5.7109375" style="0" bestFit="1" customWidth="1"/>
    <col min="8" max="8" width="2.7109375" style="0" customWidth="1"/>
    <col min="9" max="9" width="5.7109375" style="0" bestFit="1" customWidth="1"/>
    <col min="12" max="12" width="8.7109375" style="0" customWidth="1"/>
  </cols>
  <sheetData>
    <row r="1" spans="1:14" ht="12.75">
      <c r="A1" s="7"/>
      <c r="B1" s="7" t="s">
        <v>67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7" t="s">
        <v>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7.5" customHeight="1"/>
    <row r="4" spans="1:14" s="4" customFormat="1" ht="12.75">
      <c r="A4" s="5" t="s">
        <v>2</v>
      </c>
      <c r="B4" s="6" t="s">
        <v>11</v>
      </c>
      <c r="C4" s="6"/>
      <c r="D4" s="6"/>
      <c r="E4" s="6"/>
      <c r="F4" s="5" t="s">
        <v>12</v>
      </c>
      <c r="G4" s="5" t="s">
        <v>13</v>
      </c>
      <c r="I4" s="5" t="s">
        <v>2</v>
      </c>
      <c r="J4" s="6" t="s">
        <v>14</v>
      </c>
      <c r="K4" s="6"/>
      <c r="L4" s="6"/>
      <c r="M4" s="5" t="s">
        <v>12</v>
      </c>
      <c r="N4" s="5" t="s">
        <v>13</v>
      </c>
    </row>
    <row r="5" spans="1:14" s="4" customFormat="1" ht="12.75">
      <c r="A5" s="5">
        <v>1</v>
      </c>
      <c r="B5" s="12" t="s">
        <v>46</v>
      </c>
      <c r="C5" s="12"/>
      <c r="D5" s="12"/>
      <c r="E5" s="12"/>
      <c r="F5" s="55">
        <f>Men!$W$2</f>
        <v>418</v>
      </c>
      <c r="G5" s="9">
        <v>18</v>
      </c>
      <c r="I5" s="5">
        <v>1</v>
      </c>
      <c r="J5" s="12" t="s">
        <v>43</v>
      </c>
      <c r="K5" s="12"/>
      <c r="L5" s="12"/>
      <c r="M5" s="9">
        <f>Women!$Z$2</f>
        <v>98</v>
      </c>
      <c r="N5" s="9">
        <v>18</v>
      </c>
    </row>
    <row r="6" spans="1:16" ht="12.75">
      <c r="A6" s="2">
        <v>2</v>
      </c>
      <c r="B6" s="15" t="s">
        <v>43</v>
      </c>
      <c r="C6" s="13"/>
      <c r="D6" s="13"/>
      <c r="E6" s="13"/>
      <c r="F6" s="40">
        <f>Men!$Z$2</f>
        <v>450</v>
      </c>
      <c r="G6" s="10">
        <v>17</v>
      </c>
      <c r="I6" s="2">
        <v>2</v>
      </c>
      <c r="J6" s="15" t="s">
        <v>46</v>
      </c>
      <c r="K6" s="13"/>
      <c r="L6" s="13"/>
      <c r="M6" s="10">
        <f>Women!$W$2</f>
        <v>138</v>
      </c>
      <c r="N6" s="10">
        <v>17</v>
      </c>
      <c r="P6" s="4"/>
    </row>
    <row r="7" spans="1:16" ht="12.75">
      <c r="A7" s="2">
        <v>3</v>
      </c>
      <c r="B7" s="15" t="s">
        <v>32</v>
      </c>
      <c r="C7" s="13"/>
      <c r="D7" s="13"/>
      <c r="E7" s="13"/>
      <c r="F7" s="40">
        <f>Men!$Y$2</f>
        <v>696</v>
      </c>
      <c r="G7" s="10">
        <v>16</v>
      </c>
      <c r="I7" s="2">
        <v>3</v>
      </c>
      <c r="J7" s="15" t="s">
        <v>42</v>
      </c>
      <c r="K7" s="15"/>
      <c r="L7" s="15"/>
      <c r="M7" s="16">
        <f>Women!$R$2</f>
        <v>189</v>
      </c>
      <c r="N7" s="16">
        <v>15.5</v>
      </c>
      <c r="P7" s="4"/>
    </row>
    <row r="8" spans="1:16" ht="12.75">
      <c r="A8" s="2">
        <v>4</v>
      </c>
      <c r="B8" s="15" t="s">
        <v>33</v>
      </c>
      <c r="C8" s="13"/>
      <c r="D8" s="13"/>
      <c r="E8" s="13"/>
      <c r="F8" s="40">
        <f>Men!$AC$2</f>
        <v>747</v>
      </c>
      <c r="G8" s="10">
        <v>15</v>
      </c>
      <c r="I8" s="2">
        <v>3</v>
      </c>
      <c r="J8" s="13" t="s">
        <v>32</v>
      </c>
      <c r="K8" s="13"/>
      <c r="L8" s="13"/>
      <c r="M8" s="10">
        <f>Women!$Y$2</f>
        <v>189</v>
      </c>
      <c r="N8" s="10">
        <v>15.5</v>
      </c>
      <c r="P8" s="4"/>
    </row>
    <row r="9" spans="1:16" ht="12.75">
      <c r="A9" s="2">
        <v>5</v>
      </c>
      <c r="B9" s="15" t="s">
        <v>42</v>
      </c>
      <c r="C9" s="15"/>
      <c r="D9" s="15"/>
      <c r="E9" s="15"/>
      <c r="F9" s="40">
        <f>Men!$R$2</f>
        <v>912</v>
      </c>
      <c r="G9" s="16">
        <v>14</v>
      </c>
      <c r="I9" s="2">
        <v>5</v>
      </c>
      <c r="J9" s="15" t="s">
        <v>44</v>
      </c>
      <c r="K9" s="13"/>
      <c r="L9" s="13"/>
      <c r="M9" s="10">
        <f>Women!$L$2</f>
        <v>211</v>
      </c>
      <c r="N9" s="10">
        <v>14</v>
      </c>
      <c r="P9" s="4"/>
    </row>
    <row r="10" spans="1:16" ht="12.75">
      <c r="A10" s="2">
        <v>6</v>
      </c>
      <c r="B10" s="15" t="s">
        <v>44</v>
      </c>
      <c r="C10" s="13"/>
      <c r="D10" s="13"/>
      <c r="E10" s="13"/>
      <c r="F10" s="40">
        <f>Men!$L$2</f>
        <v>917</v>
      </c>
      <c r="G10" s="10">
        <v>13</v>
      </c>
      <c r="I10" s="2">
        <v>6</v>
      </c>
      <c r="J10" s="13" t="s">
        <v>35</v>
      </c>
      <c r="K10" s="13"/>
      <c r="L10" s="13"/>
      <c r="M10" s="10">
        <f>Women!$X$2</f>
        <v>244</v>
      </c>
      <c r="N10" s="10">
        <v>13</v>
      </c>
      <c r="P10" s="4"/>
    </row>
    <row r="11" spans="1:16" ht="12.75">
      <c r="A11" s="2">
        <v>7</v>
      </c>
      <c r="B11" s="15" t="s">
        <v>30</v>
      </c>
      <c r="C11" s="13"/>
      <c r="D11" s="13"/>
      <c r="E11" s="13"/>
      <c r="F11" s="40">
        <f>Men!$S$2</f>
        <v>1216</v>
      </c>
      <c r="G11" s="10">
        <v>12</v>
      </c>
      <c r="I11" s="2">
        <v>7</v>
      </c>
      <c r="J11" s="13" t="s">
        <v>33</v>
      </c>
      <c r="K11" s="13"/>
      <c r="L11" s="13"/>
      <c r="M11" s="10">
        <f>Women!$AC$2</f>
        <v>283</v>
      </c>
      <c r="N11" s="10">
        <v>12</v>
      </c>
      <c r="P11" s="4"/>
    </row>
    <row r="12" spans="1:16" ht="12.75">
      <c r="A12" s="2">
        <v>8</v>
      </c>
      <c r="B12" s="39" t="s">
        <v>48</v>
      </c>
      <c r="F12" s="14">
        <f>Men!Z326</f>
        <v>1402</v>
      </c>
      <c r="I12" s="2">
        <v>8</v>
      </c>
      <c r="J12" s="39" t="s">
        <v>48</v>
      </c>
      <c r="K12" s="3"/>
      <c r="L12" s="3"/>
      <c r="M12" s="14">
        <f>Women!$Z$204</f>
        <v>301</v>
      </c>
      <c r="P12" s="4"/>
    </row>
    <row r="13" spans="1:16" ht="12.75">
      <c r="A13" s="2">
        <v>9</v>
      </c>
      <c r="B13" s="15" t="s">
        <v>77</v>
      </c>
      <c r="C13" s="13"/>
      <c r="D13" s="13"/>
      <c r="E13" s="10"/>
      <c r="F13" s="40">
        <f>Men!$T$2</f>
        <v>1512</v>
      </c>
      <c r="G13" s="10">
        <v>11</v>
      </c>
      <c r="I13" s="2">
        <v>9</v>
      </c>
      <c r="J13" s="15" t="s">
        <v>30</v>
      </c>
      <c r="K13" s="15"/>
      <c r="L13" s="15"/>
      <c r="M13" s="16">
        <f>Women!$S$2</f>
        <v>320</v>
      </c>
      <c r="N13" s="16">
        <v>11</v>
      </c>
      <c r="P13" s="4"/>
    </row>
    <row r="14" spans="1:16" ht="12.75">
      <c r="A14" s="2">
        <v>10</v>
      </c>
      <c r="B14" s="15" t="s">
        <v>31</v>
      </c>
      <c r="C14" s="13"/>
      <c r="D14" s="13"/>
      <c r="E14" s="13"/>
      <c r="F14" s="40">
        <f>Men!$U$2</f>
        <v>1571</v>
      </c>
      <c r="G14" s="10">
        <v>10</v>
      </c>
      <c r="I14" s="2">
        <v>10</v>
      </c>
      <c r="J14" s="15" t="s">
        <v>45</v>
      </c>
      <c r="K14" s="13"/>
      <c r="L14" s="13"/>
      <c r="M14" s="10">
        <f>Women!$Q$2</f>
        <v>364</v>
      </c>
      <c r="N14" s="10">
        <v>10</v>
      </c>
      <c r="P14" s="4"/>
    </row>
    <row r="15" spans="1:16" ht="12.75">
      <c r="A15" s="2">
        <v>11</v>
      </c>
      <c r="B15" s="15" t="s">
        <v>45</v>
      </c>
      <c r="C15" s="13"/>
      <c r="D15" s="13"/>
      <c r="E15" s="13"/>
      <c r="F15" s="40">
        <f>Men!$Q$2</f>
        <v>1648</v>
      </c>
      <c r="G15" s="10">
        <v>9</v>
      </c>
      <c r="I15" s="2">
        <v>11</v>
      </c>
      <c r="J15" s="39" t="s">
        <v>50</v>
      </c>
      <c r="K15" s="3"/>
      <c r="L15" s="3"/>
      <c r="M15" s="14">
        <f>Women!$Z$207</f>
        <v>430</v>
      </c>
      <c r="P15" s="4"/>
    </row>
    <row r="16" spans="1:16" ht="12.75">
      <c r="A16" s="2">
        <v>12</v>
      </c>
      <c r="B16" s="15" t="s">
        <v>56</v>
      </c>
      <c r="C16" s="13"/>
      <c r="D16" s="13"/>
      <c r="E16" s="10"/>
      <c r="F16" s="40">
        <f>Men!$V$2</f>
        <v>2017</v>
      </c>
      <c r="G16" s="10">
        <v>8</v>
      </c>
      <c r="I16" s="2">
        <v>12</v>
      </c>
      <c r="J16" s="15" t="s">
        <v>77</v>
      </c>
      <c r="K16" s="13"/>
      <c r="L16" s="13"/>
      <c r="M16" s="10">
        <f>Women!$T$2</f>
        <v>444</v>
      </c>
      <c r="N16" s="10">
        <v>9</v>
      </c>
      <c r="P16" s="4"/>
    </row>
    <row r="17" spans="1:16" ht="12.75">
      <c r="A17" s="2">
        <v>13</v>
      </c>
      <c r="B17" s="42" t="s">
        <v>747</v>
      </c>
      <c r="C17" s="3"/>
      <c r="D17" s="3"/>
      <c r="E17" s="3"/>
      <c r="F17" s="14">
        <f>Men!$Y$326</f>
        <v>2052</v>
      </c>
      <c r="G17" s="8"/>
      <c r="I17" s="2">
        <v>13</v>
      </c>
      <c r="J17" s="64" t="s">
        <v>63</v>
      </c>
      <c r="K17" s="1"/>
      <c r="L17" s="1"/>
      <c r="M17" s="14">
        <f>Women!$Q$204</f>
        <v>591</v>
      </c>
      <c r="N17" s="1"/>
      <c r="P17" s="4"/>
    </row>
    <row r="18" spans="1:16" ht="12.75">
      <c r="A18" s="2">
        <v>14</v>
      </c>
      <c r="B18" s="15" t="s">
        <v>35</v>
      </c>
      <c r="C18" s="13"/>
      <c r="D18" s="13"/>
      <c r="E18" s="13"/>
      <c r="F18" s="40">
        <f>Men!$X$2</f>
        <v>2105</v>
      </c>
      <c r="G18" s="10">
        <v>7</v>
      </c>
      <c r="I18" s="2">
        <v>14</v>
      </c>
      <c r="J18" s="42" t="s">
        <v>34</v>
      </c>
      <c r="K18" s="62"/>
      <c r="L18" s="62"/>
      <c r="M18" s="8">
        <f>Women!$AC$204</f>
        <v>615</v>
      </c>
      <c r="N18" s="8"/>
      <c r="P18" s="4"/>
    </row>
    <row r="19" spans="1:13" ht="12.75">
      <c r="A19" s="2">
        <v>15</v>
      </c>
      <c r="B19" s="15" t="s">
        <v>61</v>
      </c>
      <c r="C19" s="13"/>
      <c r="D19" s="13"/>
      <c r="E19" s="10"/>
      <c r="F19" s="40">
        <f>Men!$AA$2</f>
        <v>2213</v>
      </c>
      <c r="G19" s="10">
        <v>6</v>
      </c>
      <c r="I19" s="2">
        <v>15</v>
      </c>
      <c r="J19" s="39" t="s">
        <v>51</v>
      </c>
      <c r="K19" s="3"/>
      <c r="L19" s="3"/>
      <c r="M19" s="14">
        <f>Women!$Z$210</f>
        <v>618</v>
      </c>
    </row>
    <row r="20" spans="1:14" ht="12.75">
      <c r="A20" s="2">
        <v>16</v>
      </c>
      <c r="B20" s="15" t="s">
        <v>83</v>
      </c>
      <c r="C20" s="68"/>
      <c r="D20" s="68"/>
      <c r="E20" s="68"/>
      <c r="F20" s="40">
        <f>Men!$AB$2</f>
        <v>2258</v>
      </c>
      <c r="G20" s="10">
        <v>5</v>
      </c>
      <c r="I20" s="2">
        <v>16</v>
      </c>
      <c r="J20" s="64" t="s">
        <v>49</v>
      </c>
      <c r="K20" s="1"/>
      <c r="L20" s="1"/>
      <c r="M20" s="14">
        <f>Women!$R$204</f>
        <v>641</v>
      </c>
      <c r="N20" s="1"/>
    </row>
    <row r="21" spans="1:14" ht="12.75">
      <c r="A21" s="2">
        <v>17</v>
      </c>
      <c r="B21" s="42" t="s">
        <v>64</v>
      </c>
      <c r="C21" s="3"/>
      <c r="D21" s="3"/>
      <c r="E21" s="3"/>
      <c r="F21" s="14">
        <f>Men!$W$326</f>
        <v>2314</v>
      </c>
      <c r="G21" s="8"/>
      <c r="I21" s="2">
        <v>17</v>
      </c>
      <c r="J21" s="15" t="s">
        <v>76</v>
      </c>
      <c r="K21" s="13"/>
      <c r="L21" s="13"/>
      <c r="M21" s="10">
        <f>Women!$P$2</f>
        <v>663</v>
      </c>
      <c r="N21" s="10">
        <v>8</v>
      </c>
    </row>
    <row r="22" spans="1:13" ht="12.75">
      <c r="A22" s="2">
        <v>18</v>
      </c>
      <c r="B22" s="38" t="s">
        <v>50</v>
      </c>
      <c r="F22" s="14">
        <f>Men!Z329</f>
        <v>2374</v>
      </c>
      <c r="I22" s="2">
        <v>18</v>
      </c>
      <c r="J22" s="39" t="s">
        <v>391</v>
      </c>
      <c r="K22" s="3"/>
      <c r="L22" s="3"/>
      <c r="M22" s="8">
        <f>Women!$X$204</f>
        <v>676</v>
      </c>
    </row>
    <row r="23" spans="1:13" ht="12.75">
      <c r="A23" s="2">
        <v>19</v>
      </c>
      <c r="B23" s="42" t="s">
        <v>49</v>
      </c>
      <c r="C23" s="3"/>
      <c r="D23" s="3"/>
      <c r="E23" s="3"/>
      <c r="F23" s="14">
        <f>Men!$R$326</f>
        <v>2673</v>
      </c>
      <c r="G23" s="2"/>
      <c r="I23" s="2">
        <v>19</v>
      </c>
      <c r="J23" s="39" t="s">
        <v>64</v>
      </c>
      <c r="K23" s="3"/>
      <c r="L23" s="3"/>
      <c r="M23" s="14">
        <f>Women!$W$204</f>
        <v>732</v>
      </c>
    </row>
    <row r="24" spans="1:14" ht="12.75">
      <c r="A24" s="2">
        <v>20</v>
      </c>
      <c r="B24" s="13" t="s">
        <v>47</v>
      </c>
      <c r="C24" s="13"/>
      <c r="D24" s="13"/>
      <c r="E24" s="13"/>
      <c r="F24" s="40">
        <f>Men!$M$2</f>
        <v>2693</v>
      </c>
      <c r="G24" s="10">
        <v>4</v>
      </c>
      <c r="I24" s="2">
        <v>20</v>
      </c>
      <c r="J24" s="13" t="s">
        <v>47</v>
      </c>
      <c r="K24" s="13"/>
      <c r="L24" s="13"/>
      <c r="M24" s="10">
        <f>Women!$M$2</f>
        <v>751</v>
      </c>
      <c r="N24" s="10">
        <v>7</v>
      </c>
    </row>
    <row r="25" spans="1:13" ht="12.75">
      <c r="A25" s="2">
        <v>21</v>
      </c>
      <c r="B25" s="15" t="s">
        <v>76</v>
      </c>
      <c r="C25" s="13"/>
      <c r="D25" s="13"/>
      <c r="E25" s="10"/>
      <c r="F25" s="40">
        <f>Men!$P$2</f>
        <v>3115</v>
      </c>
      <c r="G25" s="10">
        <v>3</v>
      </c>
      <c r="I25" s="2">
        <v>21</v>
      </c>
      <c r="J25" s="39" t="s">
        <v>58</v>
      </c>
      <c r="K25" s="3"/>
      <c r="L25" s="3"/>
      <c r="M25" s="14">
        <f>Women!$Z$213</f>
        <v>755</v>
      </c>
    </row>
    <row r="26" spans="1:14" s="1" customFormat="1" ht="12.75">
      <c r="A26" s="2">
        <v>22</v>
      </c>
      <c r="B26" s="15" t="s">
        <v>55</v>
      </c>
      <c r="C26" s="13"/>
      <c r="D26" s="13"/>
      <c r="E26" s="10"/>
      <c r="F26" s="40">
        <f>Men!$O$2</f>
        <v>3130</v>
      </c>
      <c r="G26" s="10">
        <v>2</v>
      </c>
      <c r="I26" s="2">
        <v>22</v>
      </c>
      <c r="J26" s="15" t="s">
        <v>61</v>
      </c>
      <c r="K26" s="13"/>
      <c r="L26" s="13"/>
      <c r="M26" s="10">
        <f>Women!$AA$2</f>
        <v>756</v>
      </c>
      <c r="N26" s="10">
        <v>6</v>
      </c>
    </row>
    <row r="27" spans="1:14" s="1" customFormat="1" ht="12.75">
      <c r="A27" s="2">
        <v>23</v>
      </c>
      <c r="B27" s="15" t="s">
        <v>29</v>
      </c>
      <c r="C27" s="13"/>
      <c r="D27" s="13"/>
      <c r="E27" s="13"/>
      <c r="F27" s="40">
        <f>Men!$N$2</f>
        <v>3539</v>
      </c>
      <c r="G27" s="10">
        <v>1</v>
      </c>
      <c r="I27" s="2">
        <v>23</v>
      </c>
      <c r="J27" s="15" t="s">
        <v>83</v>
      </c>
      <c r="K27" s="68"/>
      <c r="L27" s="68"/>
      <c r="M27" s="40">
        <f>Women!$AB$2</f>
        <v>771</v>
      </c>
      <c r="N27" s="10">
        <v>5</v>
      </c>
    </row>
    <row r="28" spans="1:14" s="1" customFormat="1" ht="12.75">
      <c r="A28" s="8"/>
      <c r="I28" s="2">
        <v>24</v>
      </c>
      <c r="J28" s="15" t="s">
        <v>55</v>
      </c>
      <c r="K28" s="13"/>
      <c r="L28" s="13"/>
      <c r="M28" s="10">
        <f>Women!$O$2</f>
        <v>776</v>
      </c>
      <c r="N28" s="10">
        <v>4</v>
      </c>
    </row>
    <row r="29" spans="1:13" s="1" customFormat="1" ht="12.75">
      <c r="A29" s="8"/>
      <c r="B29" s="42"/>
      <c r="C29" s="3"/>
      <c r="D29" s="3"/>
      <c r="E29" s="3"/>
      <c r="F29" s="14"/>
      <c r="I29" s="2">
        <v>25</v>
      </c>
      <c r="J29" s="64" t="s">
        <v>62</v>
      </c>
      <c r="M29" s="14">
        <f>Women!$L$204</f>
        <v>847</v>
      </c>
    </row>
    <row r="30" spans="1:14" s="1" customFormat="1" ht="12.75">
      <c r="A30" s="8"/>
      <c r="B30" s="42"/>
      <c r="C30" s="62"/>
      <c r="D30" s="62"/>
      <c r="E30" s="8"/>
      <c r="F30" s="63"/>
      <c r="G30" s="8"/>
      <c r="I30" s="2">
        <v>26</v>
      </c>
      <c r="J30" s="13" t="s">
        <v>31</v>
      </c>
      <c r="K30" s="13"/>
      <c r="L30" s="13"/>
      <c r="M30" s="10">
        <f>Women!$U$2</f>
        <v>867</v>
      </c>
      <c r="N30" s="10">
        <v>3</v>
      </c>
    </row>
    <row r="31" spans="1:13" s="1" customFormat="1" ht="12.75">
      <c r="A31" s="8"/>
      <c r="B31" s="42"/>
      <c r="C31" s="62"/>
      <c r="D31" s="62"/>
      <c r="E31" s="8"/>
      <c r="F31" s="63"/>
      <c r="G31" s="8"/>
      <c r="I31" s="2">
        <v>27</v>
      </c>
      <c r="J31" s="64" t="s">
        <v>72</v>
      </c>
      <c r="M31" s="14">
        <f>Women!$Q$207</f>
        <v>886</v>
      </c>
    </row>
    <row r="32" spans="1:13" s="1" customFormat="1" ht="12.75">
      <c r="A32" s="8"/>
      <c r="B32" s="42"/>
      <c r="C32" s="62"/>
      <c r="D32" s="62"/>
      <c r="E32" s="8"/>
      <c r="F32" s="63"/>
      <c r="G32" s="8"/>
      <c r="I32" s="2">
        <v>28</v>
      </c>
      <c r="J32" s="39" t="s">
        <v>59</v>
      </c>
      <c r="K32" s="3"/>
      <c r="L32" s="3"/>
      <c r="M32" s="14">
        <f>Women!$Z$216</f>
        <v>893</v>
      </c>
    </row>
    <row r="33" spans="1:14" s="1" customFormat="1" ht="12.75">
      <c r="A33" s="8"/>
      <c r="B33" s="42"/>
      <c r="C33" s="62"/>
      <c r="D33" s="62"/>
      <c r="E33" s="8"/>
      <c r="F33" s="63"/>
      <c r="G33" s="8"/>
      <c r="I33" s="2">
        <v>29</v>
      </c>
      <c r="J33" s="15" t="s">
        <v>56</v>
      </c>
      <c r="K33" s="13"/>
      <c r="L33" s="13"/>
      <c r="M33" s="40">
        <f>Women!$V$2</f>
        <v>894</v>
      </c>
      <c r="N33" s="10">
        <v>2</v>
      </c>
    </row>
    <row r="34" spans="1:13" s="1" customFormat="1" ht="12.75">
      <c r="A34" s="8"/>
      <c r="B34" s="42"/>
      <c r="C34" s="62"/>
      <c r="D34" s="62"/>
      <c r="E34" s="8"/>
      <c r="F34" s="63"/>
      <c r="G34" s="8"/>
      <c r="I34" s="2">
        <v>30</v>
      </c>
      <c r="J34" s="64" t="s">
        <v>52</v>
      </c>
      <c r="M34" s="14">
        <f>Women!$R$207</f>
        <v>979</v>
      </c>
    </row>
    <row r="35" spans="1:13" s="1" customFormat="1" ht="12.75">
      <c r="A35" s="8"/>
      <c r="B35" s="42"/>
      <c r="C35" s="62"/>
      <c r="D35" s="62"/>
      <c r="E35" s="8"/>
      <c r="F35" s="63"/>
      <c r="G35" s="8"/>
      <c r="I35" s="2">
        <v>31</v>
      </c>
      <c r="J35" s="39" t="s">
        <v>69</v>
      </c>
      <c r="K35" s="3"/>
      <c r="L35" s="3"/>
      <c r="M35" s="14">
        <f>Women!$Z$219</f>
        <v>1060</v>
      </c>
    </row>
    <row r="36" spans="1:14" s="1" customFormat="1" ht="12.75">
      <c r="A36" s="8"/>
      <c r="B36" s="42"/>
      <c r="C36" s="62"/>
      <c r="D36" s="62"/>
      <c r="E36" s="8"/>
      <c r="F36" s="63"/>
      <c r="G36" s="8"/>
      <c r="I36" s="2">
        <v>32</v>
      </c>
      <c r="J36" s="13" t="s">
        <v>29</v>
      </c>
      <c r="K36" s="13"/>
      <c r="L36" s="13"/>
      <c r="M36" s="40">
        <f>Women!$N$2</f>
        <v>1145</v>
      </c>
      <c r="N36" s="10">
        <v>1</v>
      </c>
    </row>
    <row r="37" spans="1:13" ht="12" customHeight="1">
      <c r="A37" s="2"/>
      <c r="B37" s="38"/>
      <c r="F37" s="14"/>
      <c r="I37" s="2"/>
      <c r="J37" s="3"/>
      <c r="M37" s="14"/>
    </row>
    <row r="38" spans="2:14" ht="12.75">
      <c r="B38" s="3"/>
      <c r="C38" s="3"/>
      <c r="D38" s="3"/>
      <c r="E38" s="17" t="s">
        <v>2</v>
      </c>
      <c r="F38" s="18" t="s">
        <v>15</v>
      </c>
      <c r="G38" s="18"/>
      <c r="H38" s="18"/>
      <c r="I38" s="19"/>
      <c r="J38" s="20" t="s">
        <v>12</v>
      </c>
      <c r="K38" s="21" t="s">
        <v>13</v>
      </c>
      <c r="L38" s="3"/>
      <c r="M38" s="2"/>
      <c r="N38" s="2"/>
    </row>
    <row r="39" spans="1:15" ht="12.75">
      <c r="A39" s="4"/>
      <c r="B39" s="4"/>
      <c r="C39" s="4"/>
      <c r="D39" s="4"/>
      <c r="E39" s="22">
        <v>1</v>
      </c>
      <c r="F39" s="23" t="s">
        <v>43</v>
      </c>
      <c r="G39" s="23"/>
      <c r="H39" s="23"/>
      <c r="I39" s="24"/>
      <c r="J39" s="56">
        <f aca="true" t="shared" si="0" ref="J39:J56">VLOOKUP($F39,$B$5:$G$37,5,0)+VLOOKUP($F39,$J$5:$N$37,4,0)</f>
        <v>548</v>
      </c>
      <c r="K39" s="25">
        <f aca="true" t="shared" si="1" ref="K39:K56">VLOOKUP($F39,$B$5:$G$37,6,0)+VLOOKUP($F39,$J$5:$N$37,5,0)</f>
        <v>35</v>
      </c>
      <c r="L39" s="6"/>
      <c r="M39" s="5"/>
      <c r="N39" s="5"/>
      <c r="O39" s="4"/>
    </row>
    <row r="40" spans="5:14" ht="12.75">
      <c r="E40" s="26">
        <v>2</v>
      </c>
      <c r="F40" s="27" t="s">
        <v>46</v>
      </c>
      <c r="G40" s="27"/>
      <c r="H40" s="27"/>
      <c r="I40" s="28"/>
      <c r="J40" s="34">
        <f t="shared" si="0"/>
        <v>556</v>
      </c>
      <c r="K40" s="29">
        <f t="shared" si="1"/>
        <v>35</v>
      </c>
      <c r="L40" s="3"/>
      <c r="M40" s="2"/>
      <c r="N40" s="2"/>
    </row>
    <row r="41" spans="1:15" s="4" customFormat="1" ht="12.75">
      <c r="A41"/>
      <c r="B41"/>
      <c r="C41"/>
      <c r="D41"/>
      <c r="E41" s="26">
        <v>3</v>
      </c>
      <c r="F41" s="27" t="s">
        <v>32</v>
      </c>
      <c r="G41" s="27"/>
      <c r="H41" s="27"/>
      <c r="I41" s="28"/>
      <c r="J41" s="34">
        <f t="shared" si="0"/>
        <v>885</v>
      </c>
      <c r="K41" s="29">
        <f t="shared" si="1"/>
        <v>31.5</v>
      </c>
      <c r="L41" s="3"/>
      <c r="M41" s="2"/>
      <c r="N41" s="2"/>
      <c r="O41"/>
    </row>
    <row r="42" spans="5:14" ht="12.75">
      <c r="E42" s="26">
        <v>4</v>
      </c>
      <c r="F42" s="45" t="s">
        <v>42</v>
      </c>
      <c r="G42" s="45"/>
      <c r="H42" s="45"/>
      <c r="I42" s="46"/>
      <c r="J42" s="34">
        <f t="shared" si="0"/>
        <v>1101</v>
      </c>
      <c r="K42" s="47">
        <f t="shared" si="1"/>
        <v>29.5</v>
      </c>
      <c r="L42" s="3"/>
      <c r="M42" s="2"/>
      <c r="N42" s="2"/>
    </row>
    <row r="43" spans="5:14" ht="12.75">
      <c r="E43" s="26">
        <v>5</v>
      </c>
      <c r="F43" s="27" t="s">
        <v>33</v>
      </c>
      <c r="G43" s="27"/>
      <c r="H43" s="27"/>
      <c r="I43" s="28"/>
      <c r="J43" s="34">
        <f t="shared" si="0"/>
        <v>1030</v>
      </c>
      <c r="K43" s="29">
        <f t="shared" si="1"/>
        <v>27</v>
      </c>
      <c r="L43" s="3"/>
      <c r="M43" s="2"/>
      <c r="N43" s="2"/>
    </row>
    <row r="44" spans="5:14" ht="12.75">
      <c r="E44" s="26">
        <v>6</v>
      </c>
      <c r="F44" s="27" t="s">
        <v>44</v>
      </c>
      <c r="G44" s="27"/>
      <c r="H44" s="27"/>
      <c r="I44" s="28"/>
      <c r="J44" s="34">
        <f t="shared" si="0"/>
        <v>1128</v>
      </c>
      <c r="K44" s="29">
        <f t="shared" si="1"/>
        <v>27</v>
      </c>
      <c r="L44" s="3"/>
      <c r="M44" s="2"/>
      <c r="N44" s="2"/>
    </row>
    <row r="45" spans="5:14" ht="12.75">
      <c r="E45" s="26">
        <v>7</v>
      </c>
      <c r="F45" s="45" t="s">
        <v>30</v>
      </c>
      <c r="G45" s="45"/>
      <c r="H45" s="45"/>
      <c r="I45" s="46"/>
      <c r="J45" s="34">
        <f t="shared" si="0"/>
        <v>1536</v>
      </c>
      <c r="K45" s="47">
        <f t="shared" si="1"/>
        <v>23</v>
      </c>
      <c r="L45" s="3"/>
      <c r="M45" s="2"/>
      <c r="N45" s="2"/>
    </row>
    <row r="46" spans="5:14" ht="12.75">
      <c r="E46" s="26">
        <v>8</v>
      </c>
      <c r="F46" s="27" t="s">
        <v>77</v>
      </c>
      <c r="G46" s="27"/>
      <c r="H46" s="27"/>
      <c r="I46" s="28"/>
      <c r="J46" s="34">
        <f t="shared" si="0"/>
        <v>1956</v>
      </c>
      <c r="K46" s="29">
        <f t="shared" si="1"/>
        <v>20</v>
      </c>
      <c r="L46" s="3"/>
      <c r="M46" s="2"/>
      <c r="N46" s="2"/>
    </row>
    <row r="47" spans="5:14" ht="12.75">
      <c r="E47" s="26">
        <v>9</v>
      </c>
      <c r="F47" s="27" t="s">
        <v>35</v>
      </c>
      <c r="G47" s="27"/>
      <c r="H47" s="27"/>
      <c r="I47" s="28"/>
      <c r="J47" s="34">
        <f t="shared" si="0"/>
        <v>2349</v>
      </c>
      <c r="K47" s="29">
        <f t="shared" si="1"/>
        <v>20</v>
      </c>
      <c r="L47" s="3"/>
      <c r="M47" s="2"/>
      <c r="N47" s="2"/>
    </row>
    <row r="48" spans="5:14" ht="12.75">
      <c r="E48" s="26">
        <v>10</v>
      </c>
      <c r="F48" s="27" t="s">
        <v>45</v>
      </c>
      <c r="G48" s="27"/>
      <c r="H48" s="27"/>
      <c r="I48" s="28"/>
      <c r="J48" s="34">
        <f t="shared" si="0"/>
        <v>2012</v>
      </c>
      <c r="K48" s="29">
        <f t="shared" si="1"/>
        <v>19</v>
      </c>
      <c r="L48" s="3"/>
      <c r="M48" s="2"/>
      <c r="N48" s="2"/>
    </row>
    <row r="49" spans="5:14" ht="12.75">
      <c r="E49" s="26">
        <v>11</v>
      </c>
      <c r="F49" s="45" t="s">
        <v>31</v>
      </c>
      <c r="G49" s="45"/>
      <c r="H49" s="45"/>
      <c r="I49" s="46"/>
      <c r="J49" s="34">
        <f t="shared" si="0"/>
        <v>2438</v>
      </c>
      <c r="K49" s="47">
        <f t="shared" si="1"/>
        <v>13</v>
      </c>
      <c r="L49" s="3"/>
      <c r="M49" s="2"/>
      <c r="N49" s="2"/>
    </row>
    <row r="50" spans="5:14" ht="12.75">
      <c r="E50" s="26">
        <v>12</v>
      </c>
      <c r="F50" s="45" t="s">
        <v>61</v>
      </c>
      <c r="G50" s="45"/>
      <c r="H50" s="45"/>
      <c r="I50" s="46"/>
      <c r="J50" s="34">
        <f t="shared" si="0"/>
        <v>2969</v>
      </c>
      <c r="K50" s="47">
        <f t="shared" si="1"/>
        <v>12</v>
      </c>
      <c r="L50" s="3"/>
      <c r="M50" s="2"/>
      <c r="N50" s="2"/>
    </row>
    <row r="51" spans="5:14" ht="12.75">
      <c r="E51" s="26">
        <v>13</v>
      </c>
      <c r="F51" s="45" t="s">
        <v>47</v>
      </c>
      <c r="G51" s="45"/>
      <c r="H51" s="45"/>
      <c r="I51" s="46"/>
      <c r="J51" s="34">
        <f t="shared" si="0"/>
        <v>3444</v>
      </c>
      <c r="K51" s="47">
        <f t="shared" si="1"/>
        <v>11</v>
      </c>
      <c r="L51" s="3"/>
      <c r="M51" s="2"/>
      <c r="N51" s="2"/>
    </row>
    <row r="52" spans="5:14" ht="12.75">
      <c r="E52" s="26">
        <v>14</v>
      </c>
      <c r="F52" s="27" t="s">
        <v>76</v>
      </c>
      <c r="G52" s="27"/>
      <c r="H52" s="27"/>
      <c r="I52" s="28"/>
      <c r="J52" s="34">
        <f t="shared" si="0"/>
        <v>3778</v>
      </c>
      <c r="K52" s="29">
        <f t="shared" si="1"/>
        <v>11</v>
      </c>
      <c r="L52" s="3"/>
      <c r="M52" s="2"/>
      <c r="N52" s="2"/>
    </row>
    <row r="53" spans="5:14" ht="12.75">
      <c r="E53" s="26">
        <v>15</v>
      </c>
      <c r="F53" s="27" t="s">
        <v>56</v>
      </c>
      <c r="G53" s="27"/>
      <c r="H53" s="27"/>
      <c r="I53" s="28"/>
      <c r="J53" s="34">
        <f t="shared" si="0"/>
        <v>2911</v>
      </c>
      <c r="K53" s="29">
        <f t="shared" si="1"/>
        <v>10</v>
      </c>
      <c r="L53" s="3"/>
      <c r="M53" s="2"/>
      <c r="N53" s="2"/>
    </row>
    <row r="54" spans="5:14" ht="12.75">
      <c r="E54" s="26">
        <v>16</v>
      </c>
      <c r="F54" s="27" t="s">
        <v>83</v>
      </c>
      <c r="G54" s="27"/>
      <c r="H54" s="27"/>
      <c r="I54" s="28"/>
      <c r="J54" s="34">
        <f t="shared" si="0"/>
        <v>3029</v>
      </c>
      <c r="K54" s="29">
        <f t="shared" si="1"/>
        <v>10</v>
      </c>
      <c r="L54" s="3"/>
      <c r="M54" s="2"/>
      <c r="N54" s="2"/>
    </row>
    <row r="55" spans="5:14" ht="12.75">
      <c r="E55" s="26">
        <v>17</v>
      </c>
      <c r="F55" s="27" t="s">
        <v>55</v>
      </c>
      <c r="G55" s="27"/>
      <c r="H55" s="27"/>
      <c r="I55" s="28"/>
      <c r="J55" s="34">
        <f t="shared" si="0"/>
        <v>3906</v>
      </c>
      <c r="K55" s="29">
        <f t="shared" si="1"/>
        <v>6</v>
      </c>
      <c r="L55" s="3"/>
      <c r="M55" s="2"/>
      <c r="N55" s="2"/>
    </row>
    <row r="56" spans="5:14" ht="12.75">
      <c r="E56" s="30">
        <v>18</v>
      </c>
      <c r="F56" s="31" t="s">
        <v>29</v>
      </c>
      <c r="G56" s="31"/>
      <c r="H56" s="31"/>
      <c r="I56" s="32"/>
      <c r="J56" s="35">
        <f t="shared" si="0"/>
        <v>4684</v>
      </c>
      <c r="K56" s="33">
        <f t="shared" si="1"/>
        <v>2</v>
      </c>
      <c r="L56" s="3"/>
      <c r="M56" s="2"/>
      <c r="N56" s="2"/>
    </row>
    <row r="57" spans="2:14" ht="12.75">
      <c r="B57" s="3"/>
      <c r="C57" s="3"/>
      <c r="D57" s="3"/>
      <c r="E57" s="3"/>
      <c r="F57" s="2"/>
      <c r="G57" s="2"/>
      <c r="J57" s="3"/>
      <c r="K57" s="3"/>
      <c r="L57" s="3"/>
      <c r="M57" s="2"/>
      <c r="N57" s="2"/>
    </row>
    <row r="58" spans="1:15" ht="12.75">
      <c r="A58" s="5" t="s">
        <v>2</v>
      </c>
      <c r="B58" s="6" t="s">
        <v>16</v>
      </c>
      <c r="C58" s="6"/>
      <c r="D58" s="6"/>
      <c r="E58" s="6"/>
      <c r="F58" s="5" t="s">
        <v>12</v>
      </c>
      <c r="G58" s="5" t="s">
        <v>13</v>
      </c>
      <c r="H58" s="4"/>
      <c r="I58" s="5" t="s">
        <v>2</v>
      </c>
      <c r="J58" s="6" t="s">
        <v>17</v>
      </c>
      <c r="K58" s="6"/>
      <c r="L58" s="6"/>
      <c r="M58" s="5" t="s">
        <v>12</v>
      </c>
      <c r="N58" s="5" t="s">
        <v>13</v>
      </c>
      <c r="O58" s="4"/>
    </row>
    <row r="59" spans="1:15" ht="12.75">
      <c r="A59" s="5">
        <v>1</v>
      </c>
      <c r="B59" s="12" t="s">
        <v>46</v>
      </c>
      <c r="C59" s="12"/>
      <c r="D59" s="12"/>
      <c r="E59" s="9"/>
      <c r="F59" s="9">
        <f>Men!$AP$2</f>
        <v>110</v>
      </c>
      <c r="G59" s="9">
        <v>18</v>
      </c>
      <c r="H59" s="4"/>
      <c r="I59" s="5">
        <v>1</v>
      </c>
      <c r="J59" s="12" t="s">
        <v>43</v>
      </c>
      <c r="K59" s="12"/>
      <c r="L59" s="12"/>
      <c r="M59" s="9">
        <f>Women!$AS$2</f>
        <v>17</v>
      </c>
      <c r="N59" s="9">
        <v>18</v>
      </c>
      <c r="O59" s="4"/>
    </row>
    <row r="60" spans="1:17" s="4" customFormat="1" ht="12.75">
      <c r="A60" s="75">
        <v>2</v>
      </c>
      <c r="B60" s="15" t="s">
        <v>32</v>
      </c>
      <c r="C60" s="15"/>
      <c r="D60" s="15"/>
      <c r="E60" s="16"/>
      <c r="F60" s="16">
        <f>Men!$AR$2</f>
        <v>131</v>
      </c>
      <c r="G60" s="16">
        <v>17</v>
      </c>
      <c r="H60"/>
      <c r="I60" s="2">
        <v>2</v>
      </c>
      <c r="J60" s="15" t="s">
        <v>46</v>
      </c>
      <c r="K60" s="15"/>
      <c r="L60" s="15"/>
      <c r="M60" s="16">
        <f>Women!$AP$2</f>
        <v>28</v>
      </c>
      <c r="N60" s="16">
        <v>17</v>
      </c>
      <c r="O60"/>
      <c r="P60"/>
      <c r="Q60"/>
    </row>
    <row r="61" spans="1:17" s="4" customFormat="1" ht="12.75">
      <c r="A61" s="75">
        <v>3</v>
      </c>
      <c r="B61" s="15" t="s">
        <v>42</v>
      </c>
      <c r="C61" s="15"/>
      <c r="D61" s="15"/>
      <c r="E61" s="16"/>
      <c r="F61" s="16">
        <f>Men!$AK$2</f>
        <v>160</v>
      </c>
      <c r="G61" s="16">
        <v>16</v>
      </c>
      <c r="H61"/>
      <c r="I61" s="2">
        <v>3</v>
      </c>
      <c r="J61" s="15" t="s">
        <v>42</v>
      </c>
      <c r="K61" s="15"/>
      <c r="L61" s="15"/>
      <c r="M61" s="16">
        <f>Women!$AK$2</f>
        <v>38</v>
      </c>
      <c r="N61" s="16">
        <v>16</v>
      </c>
      <c r="O61"/>
      <c r="P61"/>
      <c r="Q61"/>
    </row>
    <row r="62" spans="1:17" s="4" customFormat="1" ht="12.75">
      <c r="A62" s="75">
        <v>4</v>
      </c>
      <c r="B62" s="15" t="s">
        <v>33</v>
      </c>
      <c r="C62" s="15"/>
      <c r="D62" s="15"/>
      <c r="E62" s="16"/>
      <c r="F62" s="16">
        <f>Men!$AV$2</f>
        <v>168</v>
      </c>
      <c r="G62" s="16">
        <v>15</v>
      </c>
      <c r="H62"/>
      <c r="I62" s="2">
        <v>4</v>
      </c>
      <c r="J62" s="15" t="s">
        <v>30</v>
      </c>
      <c r="K62" s="15"/>
      <c r="L62" s="15"/>
      <c r="M62" s="16">
        <f>Women!$AL$2</f>
        <v>47</v>
      </c>
      <c r="N62" s="16">
        <v>15</v>
      </c>
      <c r="O62"/>
      <c r="P62"/>
      <c r="Q62"/>
    </row>
    <row r="63" spans="1:17" s="4" customFormat="1" ht="12.75">
      <c r="A63" s="75">
        <v>5</v>
      </c>
      <c r="B63" s="15" t="s">
        <v>43</v>
      </c>
      <c r="C63" s="15"/>
      <c r="D63" s="15"/>
      <c r="E63" s="16"/>
      <c r="F63" s="16">
        <f>Men!$AS$2</f>
        <v>205</v>
      </c>
      <c r="G63" s="16">
        <v>14</v>
      </c>
      <c r="H63"/>
      <c r="I63" s="2">
        <v>5</v>
      </c>
      <c r="J63" s="15" t="s">
        <v>76</v>
      </c>
      <c r="K63" s="13"/>
      <c r="L63" s="13"/>
      <c r="M63" s="10">
        <f>Women!$AI$2</f>
        <v>52</v>
      </c>
      <c r="N63" s="10">
        <v>13.5</v>
      </c>
      <c r="O63"/>
      <c r="P63"/>
      <c r="Q63"/>
    </row>
    <row r="64" spans="1:17" s="4" customFormat="1" ht="12.75">
      <c r="A64" s="2">
        <v>6</v>
      </c>
      <c r="B64" s="15" t="s">
        <v>77</v>
      </c>
      <c r="C64" s="13"/>
      <c r="D64" s="13"/>
      <c r="E64" s="10"/>
      <c r="F64" s="40">
        <f>Men!$AM$2</f>
        <v>272</v>
      </c>
      <c r="G64" s="10">
        <v>13</v>
      </c>
      <c r="H64"/>
      <c r="I64" s="2">
        <v>5</v>
      </c>
      <c r="J64" s="15" t="s">
        <v>35</v>
      </c>
      <c r="K64" s="15"/>
      <c r="L64" s="15"/>
      <c r="M64" s="16">
        <f>Women!$AQ$2</f>
        <v>52</v>
      </c>
      <c r="N64" s="16">
        <v>13.5</v>
      </c>
      <c r="O64"/>
      <c r="P64"/>
      <c r="Q64"/>
    </row>
    <row r="65" spans="1:17" s="4" customFormat="1" ht="12.75">
      <c r="A65" s="2">
        <v>7</v>
      </c>
      <c r="B65" s="15" t="s">
        <v>44</v>
      </c>
      <c r="C65" s="15"/>
      <c r="D65" s="15"/>
      <c r="E65" s="16"/>
      <c r="F65" s="16">
        <f>Men!$AE$2</f>
        <v>274</v>
      </c>
      <c r="G65" s="16">
        <v>12</v>
      </c>
      <c r="H65"/>
      <c r="I65" s="2">
        <v>7</v>
      </c>
      <c r="J65" s="3" t="s">
        <v>48</v>
      </c>
      <c r="K65"/>
      <c r="L65"/>
      <c r="M65" s="2">
        <f>Women!$AS$204</f>
        <v>62</v>
      </c>
      <c r="N65"/>
      <c r="O65"/>
      <c r="P65"/>
      <c r="Q65"/>
    </row>
    <row r="66" spans="1:17" s="4" customFormat="1" ht="12.75">
      <c r="A66" s="2">
        <v>8</v>
      </c>
      <c r="B66" s="15" t="s">
        <v>30</v>
      </c>
      <c r="C66" s="15"/>
      <c r="D66" s="15"/>
      <c r="E66" s="16"/>
      <c r="F66" s="16">
        <f>Men!$AL$2</f>
        <v>304</v>
      </c>
      <c r="G66" s="16">
        <v>11</v>
      </c>
      <c r="H66"/>
      <c r="I66" s="2">
        <v>8</v>
      </c>
      <c r="J66" s="50" t="s">
        <v>49</v>
      </c>
      <c r="K66" s="50"/>
      <c r="L66" s="50"/>
      <c r="M66" s="51">
        <f>Women!$AK$204</f>
        <v>90</v>
      </c>
      <c r="N66" s="50"/>
      <c r="O66"/>
      <c r="P66"/>
      <c r="Q66"/>
    </row>
    <row r="67" spans="1:17" s="4" customFormat="1" ht="12.75">
      <c r="A67" s="2">
        <v>9</v>
      </c>
      <c r="B67" s="13" t="s">
        <v>31</v>
      </c>
      <c r="C67" s="13"/>
      <c r="D67" s="13"/>
      <c r="E67" s="13"/>
      <c r="F67" s="10">
        <f>Men!$AN$2</f>
        <v>311</v>
      </c>
      <c r="G67" s="10">
        <v>10</v>
      </c>
      <c r="H67"/>
      <c r="I67" s="2">
        <v>9</v>
      </c>
      <c r="J67" s="15" t="s">
        <v>33</v>
      </c>
      <c r="K67" s="15"/>
      <c r="L67" s="15"/>
      <c r="M67" s="16">
        <f>Women!$AV$2</f>
        <v>101</v>
      </c>
      <c r="N67" s="16">
        <v>12</v>
      </c>
      <c r="O67"/>
      <c r="P67"/>
      <c r="Q67"/>
    </row>
    <row r="68" spans="1:14" ht="12.75">
      <c r="A68" s="2">
        <v>10</v>
      </c>
      <c r="B68" s="15" t="s">
        <v>45</v>
      </c>
      <c r="C68" s="15"/>
      <c r="D68" s="15"/>
      <c r="E68" s="16"/>
      <c r="F68" s="16">
        <f>Men!$AJ$2</f>
        <v>328</v>
      </c>
      <c r="G68" s="16">
        <v>9</v>
      </c>
      <c r="I68" s="2">
        <v>10</v>
      </c>
      <c r="J68" s="13" t="s">
        <v>47</v>
      </c>
      <c r="K68" s="15"/>
      <c r="L68" s="15"/>
      <c r="M68" s="16">
        <f>Women!$AF$2</f>
        <v>114</v>
      </c>
      <c r="N68" s="16">
        <v>11</v>
      </c>
    </row>
    <row r="69" spans="1:14" ht="12.75">
      <c r="A69" s="2">
        <v>11</v>
      </c>
      <c r="B69" s="42" t="s">
        <v>747</v>
      </c>
      <c r="C69" s="3"/>
      <c r="D69" s="3"/>
      <c r="E69" s="3"/>
      <c r="F69" s="2">
        <f>Men!$AR$326</f>
        <v>425</v>
      </c>
      <c r="G69" s="1"/>
      <c r="I69" s="2">
        <v>11</v>
      </c>
      <c r="J69" s="15" t="s">
        <v>44</v>
      </c>
      <c r="K69" s="15"/>
      <c r="L69" s="15"/>
      <c r="M69" s="16">
        <f>Women!$AE$2</f>
        <v>115</v>
      </c>
      <c r="N69" s="16">
        <v>10</v>
      </c>
    </row>
    <row r="70" spans="1:13" ht="12.75">
      <c r="A70" s="2">
        <v>12</v>
      </c>
      <c r="B70" s="15" t="s">
        <v>35</v>
      </c>
      <c r="C70" s="15"/>
      <c r="D70" s="15"/>
      <c r="E70" s="16"/>
      <c r="F70" s="16">
        <f>Men!$AQ$2</f>
        <v>497</v>
      </c>
      <c r="G70" s="16">
        <v>8</v>
      </c>
      <c r="I70" s="2">
        <v>11</v>
      </c>
      <c r="J70" s="38" t="s">
        <v>391</v>
      </c>
      <c r="L70" s="3"/>
      <c r="M70" s="2">
        <f>Women!$AQ$204</f>
        <v>115</v>
      </c>
    </row>
    <row r="71" spans="1:13" ht="12.75">
      <c r="A71" s="2">
        <v>13</v>
      </c>
      <c r="B71" s="39" t="s">
        <v>48</v>
      </c>
      <c r="F71" s="2">
        <f>Men!$AS$326</f>
        <v>515</v>
      </c>
      <c r="I71" s="2">
        <v>13</v>
      </c>
      <c r="J71" s="3" t="s">
        <v>50</v>
      </c>
      <c r="M71" s="2">
        <f>Women!$AS$207</f>
        <v>118</v>
      </c>
    </row>
    <row r="72" spans="1:14" ht="12.75">
      <c r="A72" s="2">
        <v>14</v>
      </c>
      <c r="B72" s="38" t="s">
        <v>34</v>
      </c>
      <c r="C72" s="3"/>
      <c r="D72" s="3"/>
      <c r="E72" s="3"/>
      <c r="F72" s="2">
        <f>Men!$AV$326</f>
        <v>541</v>
      </c>
      <c r="H72" s="2"/>
      <c r="I72" s="2">
        <v>14</v>
      </c>
      <c r="J72" s="13" t="s">
        <v>32</v>
      </c>
      <c r="K72" s="13"/>
      <c r="L72" s="13"/>
      <c r="M72" s="10">
        <f>Women!$AR$2</f>
        <v>122</v>
      </c>
      <c r="N72" s="10">
        <v>9</v>
      </c>
    </row>
    <row r="73" spans="1:14" ht="12.75">
      <c r="A73" s="2">
        <v>15</v>
      </c>
      <c r="B73" s="15" t="s">
        <v>83</v>
      </c>
      <c r="C73" s="68"/>
      <c r="D73" s="68"/>
      <c r="E73" s="68"/>
      <c r="F73" s="40">
        <f>Men!$AU$2</f>
        <v>574</v>
      </c>
      <c r="G73" s="10">
        <v>7</v>
      </c>
      <c r="H73" s="2"/>
      <c r="I73" s="2">
        <v>15</v>
      </c>
      <c r="J73" s="15" t="s">
        <v>45</v>
      </c>
      <c r="K73" s="15"/>
      <c r="L73" s="15"/>
      <c r="M73" s="16">
        <f>Women!$AJ$2</f>
        <v>124</v>
      </c>
      <c r="N73" s="16">
        <v>8</v>
      </c>
    </row>
    <row r="74" spans="1:14" ht="12.75">
      <c r="A74" s="2">
        <v>16</v>
      </c>
      <c r="B74" s="38" t="s">
        <v>49</v>
      </c>
      <c r="C74" s="3"/>
      <c r="D74" s="3"/>
      <c r="E74" s="3"/>
      <c r="F74" s="2">
        <f>Men!$AK$326</f>
        <v>625</v>
      </c>
      <c r="I74" s="2">
        <v>15</v>
      </c>
      <c r="J74" s="15" t="s">
        <v>77</v>
      </c>
      <c r="K74" s="13"/>
      <c r="L74" s="13"/>
      <c r="M74" s="10">
        <f>Women!$AM$2</f>
        <v>154</v>
      </c>
      <c r="N74" s="10">
        <v>7</v>
      </c>
    </row>
    <row r="75" spans="1:14" ht="12.75">
      <c r="A75" s="2">
        <v>17</v>
      </c>
      <c r="B75" s="15" t="s">
        <v>56</v>
      </c>
      <c r="C75" s="13"/>
      <c r="D75" s="13"/>
      <c r="E75" s="10"/>
      <c r="F75" s="10">
        <f>Men!$AO$2</f>
        <v>636</v>
      </c>
      <c r="G75" s="10">
        <v>6</v>
      </c>
      <c r="I75" s="2">
        <v>17</v>
      </c>
      <c r="J75" s="38" t="s">
        <v>34</v>
      </c>
      <c r="K75" s="3"/>
      <c r="L75" s="3"/>
      <c r="M75" s="2">
        <f>Women!$AV$204</f>
        <v>164</v>
      </c>
      <c r="N75" s="2"/>
    </row>
    <row r="76" spans="1:14" ht="12.75">
      <c r="A76" s="2">
        <v>18</v>
      </c>
      <c r="B76" s="42" t="s">
        <v>64</v>
      </c>
      <c r="F76" s="2">
        <f>Men!$AP$326</f>
        <v>641</v>
      </c>
      <c r="I76" s="2">
        <v>18</v>
      </c>
      <c r="J76" s="15" t="s">
        <v>55</v>
      </c>
      <c r="K76" s="13"/>
      <c r="L76" s="13"/>
      <c r="M76" s="10">
        <f>Women!$AH$2</f>
        <v>170</v>
      </c>
      <c r="N76" s="10">
        <v>6</v>
      </c>
    </row>
    <row r="77" spans="1:13" ht="12.75">
      <c r="A77" s="2">
        <v>19</v>
      </c>
      <c r="B77" s="42" t="s">
        <v>62</v>
      </c>
      <c r="F77" s="2">
        <f>Men!$AE$326</f>
        <v>662</v>
      </c>
      <c r="I77" s="2">
        <v>19</v>
      </c>
      <c r="J77" s="65" t="s">
        <v>52</v>
      </c>
      <c r="K77" s="50"/>
      <c r="L77" s="50"/>
      <c r="M77" s="51">
        <f>Women!$AK$207</f>
        <v>179</v>
      </c>
    </row>
    <row r="78" spans="1:13" ht="12.75">
      <c r="A78" s="2">
        <v>20</v>
      </c>
      <c r="B78" s="15" t="s">
        <v>61</v>
      </c>
      <c r="C78" s="13"/>
      <c r="D78" s="13"/>
      <c r="E78" s="10"/>
      <c r="F78" s="10">
        <f>Men!$AT$2</f>
        <v>706</v>
      </c>
      <c r="G78" s="10">
        <v>5</v>
      </c>
      <c r="I78" s="2">
        <v>19</v>
      </c>
      <c r="J78" s="3" t="s">
        <v>51</v>
      </c>
      <c r="M78" s="2">
        <f>Women!$AS$210</f>
        <v>179</v>
      </c>
    </row>
    <row r="79" spans="1:13" ht="12.75">
      <c r="A79" s="2">
        <v>21</v>
      </c>
      <c r="B79" s="38" t="s">
        <v>395</v>
      </c>
      <c r="C79" s="3"/>
      <c r="D79" s="3"/>
      <c r="E79" s="3"/>
      <c r="F79" s="2">
        <f>Men!$AM$326</f>
        <v>743</v>
      </c>
      <c r="I79" s="2">
        <v>21</v>
      </c>
      <c r="J79" s="65" t="s">
        <v>63</v>
      </c>
      <c r="K79" s="50"/>
      <c r="L79" s="50"/>
      <c r="M79" s="51">
        <f>Women!$AJ$204</f>
        <v>182</v>
      </c>
    </row>
    <row r="80" spans="1:15" ht="12.75">
      <c r="A80" s="51">
        <v>22</v>
      </c>
      <c r="B80" s="15" t="s">
        <v>55</v>
      </c>
      <c r="C80" s="13"/>
      <c r="D80" s="13"/>
      <c r="E80" s="10"/>
      <c r="F80" s="10">
        <f>Men!$AH$2</f>
        <v>774</v>
      </c>
      <c r="G80" s="10">
        <v>4</v>
      </c>
      <c r="H80" s="50"/>
      <c r="I80" s="51">
        <v>22</v>
      </c>
      <c r="J80" s="38" t="s">
        <v>73</v>
      </c>
      <c r="L80" s="3"/>
      <c r="M80" s="2">
        <f>Women!$AL$204</f>
        <v>183</v>
      </c>
      <c r="O80" s="50"/>
    </row>
    <row r="81" spans="1:13" ht="12.75">
      <c r="A81" s="57">
        <v>23</v>
      </c>
      <c r="B81" s="38" t="s">
        <v>50</v>
      </c>
      <c r="C81" s="3"/>
      <c r="D81" s="3"/>
      <c r="E81" s="3"/>
      <c r="F81" s="2">
        <f>Men!$AS$329</f>
        <v>802</v>
      </c>
      <c r="G81" s="2"/>
      <c r="I81" s="2">
        <v>22</v>
      </c>
      <c r="J81" s="38" t="s">
        <v>64</v>
      </c>
      <c r="L81" s="3"/>
      <c r="M81" s="2">
        <f>Women!$AP$204</f>
        <v>183</v>
      </c>
    </row>
    <row r="82" spans="1:14" ht="12.75">
      <c r="A82" s="2">
        <v>24</v>
      </c>
      <c r="B82" s="42" t="s">
        <v>73</v>
      </c>
      <c r="F82" s="2">
        <f>Men!$AL$326</f>
        <v>805</v>
      </c>
      <c r="I82" s="2">
        <v>24</v>
      </c>
      <c r="J82" s="15" t="s">
        <v>61</v>
      </c>
      <c r="K82" s="13"/>
      <c r="L82" s="13"/>
      <c r="M82" s="10">
        <f>Women!$AT$2</f>
        <v>204</v>
      </c>
      <c r="N82" s="10">
        <v>5</v>
      </c>
    </row>
    <row r="83" spans="1:13" ht="12.75">
      <c r="A83" s="51">
        <v>25</v>
      </c>
      <c r="B83" s="42" t="s">
        <v>63</v>
      </c>
      <c r="F83" s="2">
        <f>Men!$AJ$326</f>
        <v>855</v>
      </c>
      <c r="I83" s="51">
        <v>25</v>
      </c>
      <c r="J83" s="38" t="s">
        <v>396</v>
      </c>
      <c r="L83" s="3"/>
      <c r="M83" s="2">
        <f>Women!$AQ$207</f>
        <v>214</v>
      </c>
    </row>
    <row r="84" spans="1:13" ht="12.75">
      <c r="A84" s="57">
        <v>26</v>
      </c>
      <c r="B84" s="39" t="s">
        <v>52</v>
      </c>
      <c r="F84" s="2">
        <f>Men!$AK$329</f>
        <v>955</v>
      </c>
      <c r="G84" s="2"/>
      <c r="I84" s="2">
        <v>26</v>
      </c>
      <c r="J84" s="38" t="s">
        <v>58</v>
      </c>
      <c r="K84" s="3"/>
      <c r="L84" s="3"/>
      <c r="M84" s="2">
        <f>Women!$AS$213</f>
        <v>219</v>
      </c>
    </row>
    <row r="85" spans="1:13" ht="12.75">
      <c r="A85" s="2">
        <v>27</v>
      </c>
      <c r="B85" s="13" t="s">
        <v>47</v>
      </c>
      <c r="C85" s="15"/>
      <c r="D85" s="15"/>
      <c r="E85" s="16"/>
      <c r="F85" s="40">
        <f>Men!$AF$2</f>
        <v>1053</v>
      </c>
      <c r="G85" s="16">
        <v>3</v>
      </c>
      <c r="I85" s="2">
        <v>27</v>
      </c>
      <c r="J85" s="65" t="s">
        <v>72</v>
      </c>
      <c r="K85" s="50"/>
      <c r="L85" s="50"/>
      <c r="M85" s="51">
        <f>Women!$AJ$207</f>
        <v>243</v>
      </c>
    </row>
    <row r="86" spans="1:14" ht="12.75">
      <c r="A86" s="51">
        <v>28</v>
      </c>
      <c r="B86" s="15" t="s">
        <v>76</v>
      </c>
      <c r="C86" s="13"/>
      <c r="D86" s="13"/>
      <c r="E86" s="10"/>
      <c r="F86" s="40">
        <f>Men!$AI$2</f>
        <v>1082</v>
      </c>
      <c r="G86" s="10">
        <v>2</v>
      </c>
      <c r="I86" s="51">
        <v>27</v>
      </c>
      <c r="J86" s="38" t="s">
        <v>59</v>
      </c>
      <c r="K86" s="3"/>
      <c r="L86" s="3"/>
      <c r="M86" s="2">
        <f>Women!$AS$216</f>
        <v>253</v>
      </c>
      <c r="N86" s="2"/>
    </row>
    <row r="87" spans="1:13" ht="12.75">
      <c r="A87" s="57">
        <v>29</v>
      </c>
      <c r="B87" s="42" t="s">
        <v>72</v>
      </c>
      <c r="F87" s="14">
        <f>Men!$AJ$329</f>
        <v>1098</v>
      </c>
      <c r="I87" s="2">
        <v>29</v>
      </c>
      <c r="J87" s="65" t="s">
        <v>74</v>
      </c>
      <c r="K87" s="50"/>
      <c r="L87" s="50"/>
      <c r="M87" s="51">
        <f>Women!$AK$210</f>
        <v>274</v>
      </c>
    </row>
    <row r="88" spans="1:14" ht="12.75">
      <c r="A88" s="2">
        <v>30</v>
      </c>
      <c r="B88" s="39" t="s">
        <v>74</v>
      </c>
      <c r="F88" s="14">
        <f>Men!$AK$332</f>
        <v>1108</v>
      </c>
      <c r="I88" s="2">
        <v>30</v>
      </c>
      <c r="J88" s="15" t="s">
        <v>83</v>
      </c>
      <c r="K88" s="68"/>
      <c r="L88" s="68"/>
      <c r="M88" s="40">
        <f>Women!$AU$2</f>
        <v>276</v>
      </c>
      <c r="N88" s="10">
        <v>4</v>
      </c>
    </row>
    <row r="89" spans="1:13" ht="12.75">
      <c r="A89" s="51">
        <v>31</v>
      </c>
      <c r="B89" s="38" t="s">
        <v>51</v>
      </c>
      <c r="C89" s="3"/>
      <c r="D89" s="3"/>
      <c r="E89" s="3"/>
      <c r="F89" s="14">
        <f>Men!$AS$332</f>
        <v>1120</v>
      </c>
      <c r="I89" s="51">
        <v>31</v>
      </c>
      <c r="J89" s="38" t="s">
        <v>395</v>
      </c>
      <c r="L89" s="3"/>
      <c r="M89" s="2">
        <f>Women!$AM$204</f>
        <v>277</v>
      </c>
    </row>
    <row r="90" spans="1:14" ht="12.75">
      <c r="A90" s="57">
        <v>32</v>
      </c>
      <c r="B90" s="13" t="s">
        <v>29</v>
      </c>
      <c r="C90" s="13"/>
      <c r="D90" s="13"/>
      <c r="E90" s="13"/>
      <c r="F90" s="40">
        <f>Men!$AG$2</f>
        <v>1122</v>
      </c>
      <c r="G90" s="10">
        <v>1</v>
      </c>
      <c r="I90" s="2">
        <v>32</v>
      </c>
      <c r="J90" s="15" t="s">
        <v>56</v>
      </c>
      <c r="K90" s="13"/>
      <c r="L90" s="13"/>
      <c r="M90" s="10">
        <f>Women!$AO$2</f>
        <v>284</v>
      </c>
      <c r="N90" s="10">
        <v>3</v>
      </c>
    </row>
    <row r="91" spans="1:13" ht="12.75">
      <c r="A91" s="57"/>
      <c r="I91" s="2">
        <v>33</v>
      </c>
      <c r="J91" s="38" t="s">
        <v>69</v>
      </c>
      <c r="K91" s="3"/>
      <c r="L91" s="3"/>
      <c r="M91" s="2">
        <f>Women!$AS$219</f>
        <v>290</v>
      </c>
    </row>
    <row r="92" spans="1:13" ht="12.75">
      <c r="A92" s="57"/>
      <c r="I92" s="51">
        <v>34</v>
      </c>
      <c r="J92" s="65" t="s">
        <v>80</v>
      </c>
      <c r="K92" s="50"/>
      <c r="L92" s="50"/>
      <c r="M92" s="51">
        <f>Women!$AJ$210</f>
        <v>292</v>
      </c>
    </row>
    <row r="93" spans="1:13" ht="12.75">
      <c r="A93" s="57"/>
      <c r="I93" s="2">
        <v>35</v>
      </c>
      <c r="J93" s="42" t="s">
        <v>84</v>
      </c>
      <c r="K93" s="3"/>
      <c r="L93" s="3"/>
      <c r="M93" s="14">
        <f>Women!$AU$204</f>
        <v>299</v>
      </c>
    </row>
    <row r="94" spans="1:14" ht="12.75">
      <c r="A94" s="57"/>
      <c r="I94" s="2">
        <v>35</v>
      </c>
      <c r="J94" s="38" t="s">
        <v>62</v>
      </c>
      <c r="L94" s="3"/>
      <c r="M94" s="2">
        <f>Women!$AE$204</f>
        <v>299</v>
      </c>
      <c r="N94" s="1"/>
    </row>
    <row r="95" spans="1:13" ht="12.75">
      <c r="A95" s="57"/>
      <c r="I95" s="51">
        <v>37</v>
      </c>
      <c r="J95" s="38" t="s">
        <v>66</v>
      </c>
      <c r="L95" s="3"/>
      <c r="M95" s="2">
        <f>Women!$AP$207</f>
        <v>316</v>
      </c>
    </row>
    <row r="96" spans="9:13" ht="12.75">
      <c r="I96" s="2">
        <v>38</v>
      </c>
      <c r="J96" s="38" t="s">
        <v>71</v>
      </c>
      <c r="K96" s="3"/>
      <c r="L96" s="3"/>
      <c r="M96" s="2">
        <f>Women!$AS$222</f>
        <v>345</v>
      </c>
    </row>
    <row r="97" spans="9:13" ht="12.75">
      <c r="I97" s="2">
        <v>38</v>
      </c>
      <c r="J97" s="38" t="s">
        <v>65</v>
      </c>
      <c r="L97" s="3"/>
      <c r="M97" s="2">
        <f>Women!$AE$207</f>
        <v>345</v>
      </c>
    </row>
    <row r="98" spans="9:13" ht="12.75">
      <c r="I98" s="51">
        <v>40</v>
      </c>
      <c r="J98" s="65" t="s">
        <v>394</v>
      </c>
      <c r="K98" s="50"/>
      <c r="L98" s="50"/>
      <c r="M98" s="51">
        <f>Women!$AK$213</f>
        <v>346</v>
      </c>
    </row>
    <row r="99" spans="9:13" ht="12.75">
      <c r="I99" s="2">
        <v>41</v>
      </c>
      <c r="J99" s="38" t="s">
        <v>397</v>
      </c>
      <c r="K99" s="3"/>
      <c r="L99" s="3"/>
      <c r="M99" s="2">
        <f>Women!$AS$225</f>
        <v>392</v>
      </c>
    </row>
    <row r="100" spans="1:13" s="1" customFormat="1" ht="12.75">
      <c r="A100" s="8"/>
      <c r="B100" s="42"/>
      <c r="C100" s="62"/>
      <c r="D100" s="62"/>
      <c r="E100" s="8"/>
      <c r="F100" s="63"/>
      <c r="G100" s="8"/>
      <c r="I100" s="2">
        <v>42</v>
      </c>
      <c r="J100" s="65" t="s">
        <v>79</v>
      </c>
      <c r="K100" s="50"/>
      <c r="L100" s="50"/>
      <c r="M100" s="51">
        <f>Women!$AJ$213</f>
        <v>405</v>
      </c>
    </row>
    <row r="101" spans="1:13" s="1" customFormat="1" ht="12.75">
      <c r="A101" s="8"/>
      <c r="B101" s="42"/>
      <c r="C101" s="62"/>
      <c r="D101" s="62"/>
      <c r="E101" s="8"/>
      <c r="F101" s="63"/>
      <c r="G101" s="8"/>
      <c r="I101" s="2">
        <v>43</v>
      </c>
      <c r="J101" s="38" t="s">
        <v>398</v>
      </c>
      <c r="K101" s="3"/>
      <c r="L101" s="3"/>
      <c r="M101" s="2">
        <f>Women!$AS$228</f>
        <v>409</v>
      </c>
    </row>
    <row r="102" spans="1:14" s="1" customFormat="1" ht="12.75">
      <c r="A102" s="8"/>
      <c r="B102" s="42"/>
      <c r="C102" s="62"/>
      <c r="D102" s="62"/>
      <c r="E102" s="8"/>
      <c r="F102" s="63"/>
      <c r="G102" s="8"/>
      <c r="I102" s="2">
        <v>44</v>
      </c>
      <c r="J102" s="13" t="s">
        <v>29</v>
      </c>
      <c r="K102" s="13"/>
      <c r="L102" s="13"/>
      <c r="M102" s="10">
        <f>Women!$AG$2</f>
        <v>411</v>
      </c>
      <c r="N102" s="10">
        <v>2</v>
      </c>
    </row>
    <row r="103" spans="1:13" s="1" customFormat="1" ht="12.75">
      <c r="A103" s="8"/>
      <c r="B103" s="42"/>
      <c r="C103" s="62"/>
      <c r="D103" s="62"/>
      <c r="E103" s="8"/>
      <c r="F103" s="63"/>
      <c r="G103" s="8"/>
      <c r="I103" s="2">
        <v>45</v>
      </c>
      <c r="J103" s="65" t="s">
        <v>750</v>
      </c>
      <c r="K103" s="50"/>
      <c r="L103" s="50"/>
      <c r="M103" s="51">
        <f>Women!$AK$216</f>
        <v>415</v>
      </c>
    </row>
    <row r="104" spans="1:14" s="1" customFormat="1" ht="12.75">
      <c r="A104" s="8"/>
      <c r="B104" s="42"/>
      <c r="C104" s="62"/>
      <c r="D104" s="62"/>
      <c r="E104" s="8"/>
      <c r="F104" s="63"/>
      <c r="G104" s="8"/>
      <c r="I104" s="2">
        <v>46</v>
      </c>
      <c r="J104" s="48" t="s">
        <v>31</v>
      </c>
      <c r="K104" s="48"/>
      <c r="L104" s="48"/>
      <c r="M104" s="49">
        <f>Women!$AN$2</f>
        <v>432</v>
      </c>
      <c r="N104" s="49">
        <v>0</v>
      </c>
    </row>
    <row r="105" ht="12" customHeight="1"/>
    <row r="106" spans="5:11" ht="12.75">
      <c r="E106" s="17" t="s">
        <v>2</v>
      </c>
      <c r="F106" s="18" t="s">
        <v>78</v>
      </c>
      <c r="G106" s="18"/>
      <c r="H106" s="18"/>
      <c r="I106" s="19"/>
      <c r="J106" s="20" t="s">
        <v>12</v>
      </c>
      <c r="K106" s="21" t="s">
        <v>13</v>
      </c>
    </row>
    <row r="107" spans="5:11" ht="12.75">
      <c r="E107" s="22">
        <v>1</v>
      </c>
      <c r="F107" s="23" t="s">
        <v>46</v>
      </c>
      <c r="G107" s="23"/>
      <c r="H107" s="23"/>
      <c r="I107" s="24"/>
      <c r="J107" s="56">
        <f>VLOOKUP($F107,$B$59:$G$105,5,0)+VLOOKUP($F107,$J$59:$N$105,4,0)</f>
        <v>138</v>
      </c>
      <c r="K107" s="25">
        <f>VLOOKUP($F107,$B$59:$G$105,6,0)+VLOOKUP($F107,$J$59:$N$105,5,0)</f>
        <v>35</v>
      </c>
    </row>
    <row r="108" spans="5:11" ht="12.75">
      <c r="E108" s="26">
        <v>2</v>
      </c>
      <c r="F108" s="45" t="s">
        <v>42</v>
      </c>
      <c r="G108" s="45"/>
      <c r="H108" s="45"/>
      <c r="I108" s="46"/>
      <c r="J108" s="34">
        <f>VLOOKUP($F108,$B$59:$G$105,5,0)+VLOOKUP($F108,$J$59:$N$105,4,0)</f>
        <v>198</v>
      </c>
      <c r="K108" s="47">
        <f>VLOOKUP($F108,$B$59:$G$105,6,0)+VLOOKUP($F108,$J$59:$N$105,5,0)</f>
        <v>32</v>
      </c>
    </row>
    <row r="109" spans="5:11" ht="12.75">
      <c r="E109" s="26">
        <v>3</v>
      </c>
      <c r="F109" s="45" t="s">
        <v>43</v>
      </c>
      <c r="G109" s="45"/>
      <c r="H109" s="45"/>
      <c r="I109" s="46"/>
      <c r="J109" s="85">
        <f>VLOOKUP($F109,$B$59:$G$105,5,0)+VLOOKUP($F109,$J$59:$N$105,4,0)</f>
        <v>222</v>
      </c>
      <c r="K109" s="47">
        <f>VLOOKUP($F109,$B$59:$G$105,6,0)+VLOOKUP($F109,$J$59:$N$105,5,0)</f>
        <v>32</v>
      </c>
    </row>
    <row r="110" spans="5:11" ht="12.75">
      <c r="E110" s="26">
        <v>4</v>
      </c>
      <c r="F110" s="27" t="s">
        <v>33</v>
      </c>
      <c r="G110" s="27"/>
      <c r="H110" s="27"/>
      <c r="I110" s="28"/>
      <c r="J110" s="34">
        <f>VLOOKUP($F110,$B$59:$G$105,5,0)+VLOOKUP($F110,$J$59:$N$105,4,0)</f>
        <v>269</v>
      </c>
      <c r="K110" s="29">
        <f>VLOOKUP($F110,$B$59:$G$105,6,0)+VLOOKUP($F110,$J$59:$N$105,5,0)</f>
        <v>27</v>
      </c>
    </row>
    <row r="111" spans="5:11" ht="12.75">
      <c r="E111" s="26">
        <v>5</v>
      </c>
      <c r="F111" s="27" t="s">
        <v>32</v>
      </c>
      <c r="G111" s="27"/>
      <c r="H111" s="27"/>
      <c r="I111" s="28"/>
      <c r="J111" s="34">
        <f>VLOOKUP($F111,$B$59:$G$105,5,0)+VLOOKUP($F111,$J$59:$N$105,4,0)</f>
        <v>253</v>
      </c>
      <c r="K111" s="29">
        <f>VLOOKUP($F111,$B$59:$G$105,6,0)+VLOOKUP($F111,$J$59:$N$105,5,0)</f>
        <v>26</v>
      </c>
    </row>
    <row r="112" spans="5:11" ht="12.75">
      <c r="E112" s="26">
        <v>6</v>
      </c>
      <c r="F112" s="45" t="s">
        <v>30</v>
      </c>
      <c r="G112" s="45"/>
      <c r="H112" s="45"/>
      <c r="I112" s="46"/>
      <c r="J112" s="34">
        <f>VLOOKUP($F112,$B$59:$G$105,5,0)+VLOOKUP($F112,$J$59:$N$105,4,0)</f>
        <v>351</v>
      </c>
      <c r="K112" s="47">
        <f>VLOOKUP($F112,$B$59:$G$105,6,0)+VLOOKUP($F112,$J$59:$N$105,5,0)</f>
        <v>26</v>
      </c>
    </row>
    <row r="113" spans="5:11" ht="12.75">
      <c r="E113" s="26">
        <v>7</v>
      </c>
      <c r="F113" s="27" t="s">
        <v>44</v>
      </c>
      <c r="G113" s="27"/>
      <c r="H113" s="27"/>
      <c r="I113" s="28"/>
      <c r="J113" s="34">
        <f>VLOOKUP($F113,$B$59:$G$105,5,0)+VLOOKUP($F113,$J$59:$N$105,4,0)</f>
        <v>389</v>
      </c>
      <c r="K113" s="29">
        <f>VLOOKUP($F113,$B$59:$G$105,6,0)+VLOOKUP($F113,$J$59:$N$105,5,0)</f>
        <v>22</v>
      </c>
    </row>
    <row r="114" spans="5:11" ht="12.75">
      <c r="E114" s="26">
        <v>8</v>
      </c>
      <c r="F114" s="27" t="s">
        <v>35</v>
      </c>
      <c r="G114" s="27"/>
      <c r="H114" s="27"/>
      <c r="I114" s="28"/>
      <c r="J114" s="34">
        <f>VLOOKUP($F114,$B$59:$G$105,5,0)+VLOOKUP($F114,$J$59:$N$105,4,0)</f>
        <v>549</v>
      </c>
      <c r="K114" s="29">
        <f>VLOOKUP($F114,$B$59:$G$105,6,0)+VLOOKUP($F114,$J$59:$N$105,5,0)</f>
        <v>21.5</v>
      </c>
    </row>
    <row r="115" spans="5:11" ht="12.75">
      <c r="E115" s="26">
        <v>9</v>
      </c>
      <c r="F115" s="27" t="s">
        <v>77</v>
      </c>
      <c r="G115" s="27"/>
      <c r="H115" s="27"/>
      <c r="I115" s="28"/>
      <c r="J115" s="34">
        <f>VLOOKUP($F115,$B$59:$G$105,5,0)+VLOOKUP($F115,$J$59:$N$105,4,0)</f>
        <v>426</v>
      </c>
      <c r="K115" s="29">
        <f>VLOOKUP($F115,$B$59:$G$105,6,0)+VLOOKUP($F115,$J$59:$N$105,5,0)</f>
        <v>20</v>
      </c>
    </row>
    <row r="116" spans="5:11" ht="12.75">
      <c r="E116" s="26">
        <v>10</v>
      </c>
      <c r="F116" s="27" t="s">
        <v>45</v>
      </c>
      <c r="G116" s="27"/>
      <c r="H116" s="27"/>
      <c r="I116" s="28"/>
      <c r="J116" s="34">
        <f>VLOOKUP($F116,$B$59:$G$105,5,0)+VLOOKUP($F116,$J$59:$N$105,4,0)</f>
        <v>452</v>
      </c>
      <c r="K116" s="29">
        <f>VLOOKUP($F116,$B$59:$G$105,6,0)+VLOOKUP($F116,$J$59:$N$105,5,0)</f>
        <v>17</v>
      </c>
    </row>
    <row r="117" spans="5:11" ht="12.75">
      <c r="E117" s="26">
        <v>11</v>
      </c>
      <c r="F117" s="27" t="s">
        <v>76</v>
      </c>
      <c r="G117" s="27"/>
      <c r="H117" s="27"/>
      <c r="I117" s="28"/>
      <c r="J117" s="34">
        <f>VLOOKUP($F117,$B$59:$G$105,5,0)+VLOOKUP($F117,$J$59:$N$105,4,0)</f>
        <v>1134</v>
      </c>
      <c r="K117" s="29">
        <f>VLOOKUP($F117,$B$59:$G$105,6,0)+VLOOKUP($F117,$J$59:$N$105,5,0)</f>
        <v>15.5</v>
      </c>
    </row>
    <row r="118" spans="5:11" ht="12.75">
      <c r="E118" s="26">
        <v>12</v>
      </c>
      <c r="F118" s="45" t="s">
        <v>47</v>
      </c>
      <c r="G118" s="45"/>
      <c r="H118" s="45"/>
      <c r="I118" s="46"/>
      <c r="J118" s="34">
        <f>VLOOKUP($F118,$B$59:$G$105,5,0)+VLOOKUP($F118,$J$59:$N$105,4,0)</f>
        <v>1167</v>
      </c>
      <c r="K118" s="47">
        <f>VLOOKUP($F118,$B$59:$G$105,6,0)+VLOOKUP($F118,$J$59:$N$105,5,0)</f>
        <v>14</v>
      </c>
    </row>
    <row r="119" spans="5:11" ht="12.75">
      <c r="E119" s="26">
        <v>13</v>
      </c>
      <c r="F119" s="27" t="s">
        <v>83</v>
      </c>
      <c r="G119" s="27"/>
      <c r="H119" s="27"/>
      <c r="I119" s="28"/>
      <c r="J119" s="34">
        <f>VLOOKUP($F119,$B$59:$G$105,5,0)+VLOOKUP($F119,$J$59:$N$105,4,0)</f>
        <v>850</v>
      </c>
      <c r="K119" s="29">
        <f>VLOOKUP($F119,$B$59:$G$105,6,0)+VLOOKUP($F119,$J$59:$N$105,5,0)</f>
        <v>11</v>
      </c>
    </row>
    <row r="120" spans="5:11" ht="12.75">
      <c r="E120" s="26">
        <v>14</v>
      </c>
      <c r="F120" s="45" t="s">
        <v>31</v>
      </c>
      <c r="G120" s="45"/>
      <c r="H120" s="45"/>
      <c r="I120" s="46"/>
      <c r="J120" s="34">
        <f>VLOOKUP($F120,$B$59:$G$105,5,0)+VLOOKUP($F120,$J$59:$N$105,4,0)</f>
        <v>743</v>
      </c>
      <c r="K120" s="47">
        <f>VLOOKUP($F120,$B$59:$G$105,6,0)+VLOOKUP($F120,$J$59:$N$105,5,0)</f>
        <v>10</v>
      </c>
    </row>
    <row r="121" spans="5:11" ht="12.75">
      <c r="E121" s="26">
        <v>15</v>
      </c>
      <c r="F121" s="45" t="s">
        <v>61</v>
      </c>
      <c r="G121" s="45"/>
      <c r="H121" s="45"/>
      <c r="I121" s="46"/>
      <c r="J121" s="34">
        <f>VLOOKUP($F121,$B$59:$G$105,5,0)+VLOOKUP($F121,$J$59:$N$105,4,0)</f>
        <v>910</v>
      </c>
      <c r="K121" s="47">
        <f>VLOOKUP($F121,$B$59:$G$105,6,0)+VLOOKUP($F121,$J$59:$N$105,5,0)</f>
        <v>10</v>
      </c>
    </row>
    <row r="122" spans="5:11" ht="12.75">
      <c r="E122" s="26">
        <v>16</v>
      </c>
      <c r="F122" s="27" t="s">
        <v>55</v>
      </c>
      <c r="G122" s="27"/>
      <c r="H122" s="27"/>
      <c r="I122" s="28"/>
      <c r="J122" s="34">
        <f>VLOOKUP($F122,$B$59:$G$105,5,0)+VLOOKUP($F122,$J$59:$N$105,4,0)</f>
        <v>944</v>
      </c>
      <c r="K122" s="29">
        <f>VLOOKUP($F122,$B$59:$G$105,6,0)+VLOOKUP($F122,$J$59:$N$105,5,0)</f>
        <v>10</v>
      </c>
    </row>
    <row r="123" spans="5:11" ht="12.75">
      <c r="E123" s="26">
        <v>17</v>
      </c>
      <c r="F123" s="27" t="s">
        <v>56</v>
      </c>
      <c r="G123" s="27"/>
      <c r="H123" s="27"/>
      <c r="I123" s="28"/>
      <c r="J123" s="34">
        <f>VLOOKUP($F123,$B$59:$G$105,5,0)+VLOOKUP($F123,$J$59:$N$105,4,0)</f>
        <v>920</v>
      </c>
      <c r="K123" s="29">
        <f>VLOOKUP($F123,$B$59:$G$105,6,0)+VLOOKUP($F123,$J$59:$N$105,5,0)</f>
        <v>9</v>
      </c>
    </row>
    <row r="124" spans="5:11" ht="12.75">
      <c r="E124" s="30">
        <v>18</v>
      </c>
      <c r="F124" s="31" t="s">
        <v>29</v>
      </c>
      <c r="G124" s="31"/>
      <c r="H124" s="31"/>
      <c r="I124" s="32"/>
      <c r="J124" s="35">
        <f>VLOOKUP($F124,$B$59:$G$105,5,0)+VLOOKUP($F124,$J$59:$N$105,4,0)</f>
        <v>1533</v>
      </c>
      <c r="K124" s="33">
        <f>VLOOKUP($F124,$B$59:$G$105,6,0)+VLOOKUP($F124,$J$59:$N$105,5,0)</f>
        <v>3</v>
      </c>
    </row>
  </sheetData>
  <sheetProtection/>
  <printOptions/>
  <pageMargins left="0.46" right="0.75" top="1.4" bottom="1.64" header="0.5" footer="0.5"/>
  <pageSetup fitToHeight="0" fitToWidth="1" horizontalDpi="600" verticalDpi="600" orientation="portrait" paperSize="9" scale="79" r:id="rId1"/>
  <headerFooter alignWithMargins="0">
    <oddFooter>&amp;Lpaul.holgate@bt.com
07764 237659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31"/>
  <sheetViews>
    <sheetView zoomScale="67" zoomScaleNormal="67" zoomScalePageLayoutView="0" workbookViewId="0" topLeftCell="A1">
      <pane xSplit="11" ySplit="3" topLeftCell="L16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4" sqref="A4:K197"/>
    </sheetView>
  </sheetViews>
  <sheetFormatPr defaultColWidth="9.140625" defaultRowHeight="13.5" customHeight="1"/>
  <cols>
    <col min="1" max="1" width="7.28125" style="39" bestFit="1" customWidth="1"/>
    <col min="2" max="2" width="5.8515625" style="39" bestFit="1" customWidth="1"/>
    <col min="3" max="4" width="5.421875" style="39" bestFit="1" customWidth="1"/>
    <col min="5" max="5" width="6.00390625" style="39" bestFit="1" customWidth="1"/>
    <col min="6" max="6" width="7.140625" style="39" bestFit="1" customWidth="1"/>
    <col min="7" max="7" width="11.8515625" style="39" bestFit="1" customWidth="1"/>
    <col min="8" max="8" width="26.8515625" style="39" bestFit="1" customWidth="1"/>
    <col min="9" max="9" width="6.00390625" style="75" customWidth="1"/>
    <col min="10" max="10" width="6.57421875" style="75" customWidth="1"/>
    <col min="11" max="11" width="5.421875" style="75" bestFit="1" customWidth="1"/>
    <col min="12" max="12" width="6.7109375" style="75" bestFit="1" customWidth="1"/>
    <col min="13" max="13" width="7.8515625" style="75" bestFit="1" customWidth="1"/>
    <col min="14" max="14" width="7.00390625" style="75" bestFit="1" customWidth="1"/>
    <col min="15" max="16" width="6.28125" style="75" customWidth="1"/>
    <col min="17" max="17" width="6.140625" style="75" bestFit="1" customWidth="1"/>
    <col min="18" max="18" width="6.57421875" style="75" bestFit="1" customWidth="1"/>
    <col min="19" max="19" width="6.421875" style="75" bestFit="1" customWidth="1"/>
    <col min="20" max="20" width="6.28125" style="75" customWidth="1"/>
    <col min="21" max="21" width="6.421875" style="75" bestFit="1" customWidth="1"/>
    <col min="22" max="22" width="6.28125" style="75" customWidth="1"/>
    <col min="23" max="23" width="7.8515625" style="75" bestFit="1" customWidth="1"/>
    <col min="24" max="25" width="6.57421875" style="75" bestFit="1" customWidth="1"/>
    <col min="26" max="26" width="6.421875" style="75" bestFit="1" customWidth="1"/>
    <col min="27" max="28" width="6.28125" style="75" customWidth="1"/>
    <col min="29" max="29" width="6.140625" style="75" bestFit="1" customWidth="1"/>
    <col min="30" max="30" width="1.7109375" style="71" customWidth="1"/>
    <col min="31" max="31" width="6.7109375" style="75" bestFit="1" customWidth="1"/>
    <col min="32" max="32" width="8.421875" style="75" bestFit="1" customWidth="1"/>
    <col min="33" max="33" width="6.7109375" style="75" bestFit="1" customWidth="1"/>
    <col min="34" max="35" width="6.28125" style="75" customWidth="1"/>
    <col min="36" max="36" width="6.28125" style="75" bestFit="1" customWidth="1"/>
    <col min="37" max="38" width="7.00390625" style="75" bestFit="1" customWidth="1"/>
    <col min="39" max="39" width="6.28125" style="75" customWidth="1"/>
    <col min="40" max="40" width="6.7109375" style="75" bestFit="1" customWidth="1"/>
    <col min="41" max="41" width="6.28125" style="75" customWidth="1"/>
    <col min="42" max="42" width="8.7109375" style="75" bestFit="1" customWidth="1"/>
    <col min="43" max="43" width="7.00390625" style="75" bestFit="1" customWidth="1"/>
    <col min="44" max="44" width="6.7109375" style="75" bestFit="1" customWidth="1"/>
    <col min="45" max="45" width="6.57421875" style="75" bestFit="1" customWidth="1"/>
    <col min="46" max="47" width="6.28125" style="75" customWidth="1"/>
    <col min="48" max="48" width="6.57421875" style="75" bestFit="1" customWidth="1"/>
    <col min="49" max="16384" width="9.140625" style="39" customWidth="1"/>
  </cols>
  <sheetData>
    <row r="1" spans="1:48" ht="13.5" customHeight="1">
      <c r="A1" s="4"/>
      <c r="B1" s="7" t="s">
        <v>67</v>
      </c>
      <c r="C1" s="7"/>
      <c r="D1" s="7"/>
      <c r="E1" s="7"/>
      <c r="F1" s="7"/>
      <c r="G1" s="7"/>
      <c r="H1" s="7"/>
      <c r="I1" s="7"/>
      <c r="J1" s="7"/>
      <c r="K1" s="7"/>
      <c r="L1" s="5" t="s">
        <v>36</v>
      </c>
      <c r="M1" s="5" t="s">
        <v>37</v>
      </c>
      <c r="N1" s="5" t="s">
        <v>23</v>
      </c>
      <c r="O1" s="5" t="s">
        <v>54</v>
      </c>
      <c r="P1" s="5" t="s">
        <v>75</v>
      </c>
      <c r="Q1" s="5" t="s">
        <v>38</v>
      </c>
      <c r="R1" s="5" t="s">
        <v>39</v>
      </c>
      <c r="S1" s="5" t="s">
        <v>24</v>
      </c>
      <c r="T1" s="5" t="s">
        <v>92</v>
      </c>
      <c r="U1" s="5" t="s">
        <v>25</v>
      </c>
      <c r="V1" s="5" t="s">
        <v>150</v>
      </c>
      <c r="W1" s="5" t="s">
        <v>40</v>
      </c>
      <c r="X1" s="5" t="s">
        <v>26</v>
      </c>
      <c r="Y1" s="5" t="s">
        <v>27</v>
      </c>
      <c r="Z1" s="5" t="s">
        <v>41</v>
      </c>
      <c r="AA1" s="5" t="s">
        <v>60</v>
      </c>
      <c r="AB1" s="5" t="s">
        <v>82</v>
      </c>
      <c r="AC1" s="5" t="s">
        <v>28</v>
      </c>
      <c r="AD1" s="11"/>
      <c r="AE1" s="5" t="s">
        <v>36</v>
      </c>
      <c r="AF1" s="5" t="s">
        <v>37</v>
      </c>
      <c r="AG1" s="11" t="s">
        <v>23</v>
      </c>
      <c r="AH1" s="11" t="s">
        <v>54</v>
      </c>
      <c r="AI1" s="11" t="s">
        <v>75</v>
      </c>
      <c r="AJ1" s="5" t="s">
        <v>38</v>
      </c>
      <c r="AK1" s="5" t="s">
        <v>39</v>
      </c>
      <c r="AL1" s="11" t="s">
        <v>24</v>
      </c>
      <c r="AM1" s="11" t="s">
        <v>92</v>
      </c>
      <c r="AN1" s="11" t="s">
        <v>25</v>
      </c>
      <c r="AO1" s="11" t="s">
        <v>150</v>
      </c>
      <c r="AP1" s="5" t="s">
        <v>40</v>
      </c>
      <c r="AQ1" s="11" t="s">
        <v>26</v>
      </c>
      <c r="AR1" s="11" t="s">
        <v>27</v>
      </c>
      <c r="AS1" s="5" t="s">
        <v>41</v>
      </c>
      <c r="AT1" s="5" t="s">
        <v>60</v>
      </c>
      <c r="AU1" s="5" t="s">
        <v>82</v>
      </c>
      <c r="AV1" s="11" t="s">
        <v>28</v>
      </c>
    </row>
    <row r="2" spans="1:48" ht="13.5" customHeight="1">
      <c r="A2" s="7" t="s">
        <v>81</v>
      </c>
      <c r="B2" s="7"/>
      <c r="C2" s="7"/>
      <c r="D2" s="7"/>
      <c r="E2" s="7"/>
      <c r="F2" s="7"/>
      <c r="G2" s="7"/>
      <c r="H2" s="7"/>
      <c r="I2" s="7"/>
      <c r="J2" s="7"/>
      <c r="K2" s="7"/>
      <c r="L2" s="9">
        <f>SUM(SMALL(L$4:L$202,{1,2,3,4,5,6}))</f>
        <v>211</v>
      </c>
      <c r="M2" s="9">
        <f>SUM(SMALL(M$4:M$202,{1,2,3,4,5,6}))</f>
        <v>751</v>
      </c>
      <c r="N2" s="9">
        <f>SUM(SMALL(N$4:N$202,{1,2,3,4,5,6}))</f>
        <v>1145</v>
      </c>
      <c r="O2" s="9">
        <f>SUM(SMALL(O$4:O$202,{1,2,3,4,5,6}))</f>
        <v>776</v>
      </c>
      <c r="P2" s="9">
        <f>SUM(SMALL(P$4:P$202,{1,2,3,4,5,6}))</f>
        <v>663</v>
      </c>
      <c r="Q2" s="9">
        <f>SUM(SMALL(Q$4:Q$202,{1,2,3,4,5,6}))</f>
        <v>364</v>
      </c>
      <c r="R2" s="9">
        <f>SUM(SMALL(R$4:R$202,{1,2,3,4,5,6}))</f>
        <v>189</v>
      </c>
      <c r="S2" s="9">
        <f>SUM(SMALL(S$4:S$202,{1,2,3,4,5,6}))</f>
        <v>320</v>
      </c>
      <c r="T2" s="9">
        <f>SUM(SMALL(T$4:T$202,{1,2,3,4,5,6}))</f>
        <v>444</v>
      </c>
      <c r="U2" s="9">
        <f>SUM(SMALL(U$4:U$202,{1,2,3,4,5,6}))</f>
        <v>867</v>
      </c>
      <c r="V2" s="9">
        <f>SUM(SMALL(V$4:V$202,{1,2,3,4,5,6}))</f>
        <v>894</v>
      </c>
      <c r="W2" s="9">
        <f>SUM(SMALL(W$4:W$202,{1,2,3,4,5,6}))</f>
        <v>138</v>
      </c>
      <c r="X2" s="9">
        <f>SUM(SMALL(X$4:X$202,{1,2,3,4,5,6}))</f>
        <v>244</v>
      </c>
      <c r="Y2" s="9">
        <f>SUM(SMALL(Y$4:Y$202,{1,2,3,4,5,6}))</f>
        <v>189</v>
      </c>
      <c r="Z2" s="9">
        <f>SUM(SMALL(Z$4:Z$202,{1,2,3,4,5,6}))</f>
        <v>98</v>
      </c>
      <c r="AA2" s="9">
        <f>SUM(SMALL(AA$4:AA$202,{1,2,3,4,5,6}))</f>
        <v>756</v>
      </c>
      <c r="AB2" s="9">
        <f>SUM(SMALL(AB$4:AB$202,{1,2,3,4,5,6}))</f>
        <v>771</v>
      </c>
      <c r="AC2" s="9">
        <f>SUM(SMALL(AC$4:AC$202,{1,2,3,4,5,6}))</f>
        <v>283</v>
      </c>
      <c r="AD2" s="5"/>
      <c r="AE2" s="9">
        <f>SUM(SMALL(AE$4:AE$202,{1,2,3}))</f>
        <v>115</v>
      </c>
      <c r="AF2" s="9">
        <f>SUM(SMALL(AF$4:AF$202,{1,2,3}))</f>
        <v>114</v>
      </c>
      <c r="AG2" s="9">
        <f>SUM(SMALL(AG$4:AG$202,{1,2,3}))</f>
        <v>411</v>
      </c>
      <c r="AH2" s="9">
        <f>SUM(SMALL(AH$4:AH$202,{1,2,3}))</f>
        <v>170</v>
      </c>
      <c r="AI2" s="9">
        <f>SUM(SMALL(AI$4:AI$202,{1,2,3}))</f>
        <v>52</v>
      </c>
      <c r="AJ2" s="9">
        <f>SUM(SMALL(AJ$4:AJ$202,{1,2,3}))</f>
        <v>124</v>
      </c>
      <c r="AK2" s="9">
        <f>SUM(SMALL(AK$4:AK$202,{1,2,3}))</f>
        <v>38</v>
      </c>
      <c r="AL2" s="9">
        <f>SUM(SMALL(AL$4:AL$202,{1,2,3}))</f>
        <v>47</v>
      </c>
      <c r="AM2" s="9">
        <f>SUM(SMALL(AM$4:AM$202,{1,2,3}))</f>
        <v>154</v>
      </c>
      <c r="AN2" s="9">
        <f>SUM(SMALL(AN$4:AN$202,{1,2,3}))</f>
        <v>432</v>
      </c>
      <c r="AO2" s="9">
        <f>SUM(SMALL(AO$4:AO$202,{1,2,3}))</f>
        <v>284</v>
      </c>
      <c r="AP2" s="9">
        <f>SUM(SMALL(AP$4:AP$202,{1,2,3}))</f>
        <v>28</v>
      </c>
      <c r="AQ2" s="9">
        <f>SUM(SMALL(AQ$4:AQ$202,{1,2,3}))</f>
        <v>52</v>
      </c>
      <c r="AR2" s="9">
        <f>SUM(SMALL(AR$4:AR$202,{1,2,3}))</f>
        <v>122</v>
      </c>
      <c r="AS2" s="9">
        <f>SUM(SMALL(AS$4:AS$202,{1,2,3}))</f>
        <v>17</v>
      </c>
      <c r="AT2" s="9">
        <f>SUM(SMALL(AT$4:AT$202,{1,2,3}))</f>
        <v>204</v>
      </c>
      <c r="AU2" s="9">
        <f>SUM(SMALL(AU$4:AU$202,{1,2,3}))</f>
        <v>276</v>
      </c>
      <c r="AV2" s="9">
        <f>SUM(SMALL(AV$4:AV$202,{1,2,3}))</f>
        <v>101</v>
      </c>
    </row>
    <row r="3" spans="1:48" s="4" customFormat="1" ht="13.5" customHeight="1">
      <c r="A3" s="11" t="s">
        <v>19</v>
      </c>
      <c r="B3" s="11" t="s">
        <v>10</v>
      </c>
      <c r="C3" s="11" t="s">
        <v>18</v>
      </c>
      <c r="D3" s="11" t="s">
        <v>3</v>
      </c>
      <c r="E3" s="11" t="s">
        <v>4</v>
      </c>
      <c r="F3" s="11" t="s">
        <v>5</v>
      </c>
      <c r="G3" s="69" t="s">
        <v>6</v>
      </c>
      <c r="H3" s="69" t="s">
        <v>7</v>
      </c>
      <c r="I3" s="11" t="s">
        <v>8</v>
      </c>
      <c r="J3" s="11" t="s">
        <v>9</v>
      </c>
      <c r="K3" s="11" t="s">
        <v>10</v>
      </c>
      <c r="L3" s="9">
        <f>COUNT(SMALL(L$4:L$202,{1,2,3,4,5,6}))</f>
        <v>6</v>
      </c>
      <c r="M3" s="9">
        <f>COUNT(SMALL(M$4:M$202,{1,2,3,4,5,6}))</f>
        <v>6</v>
      </c>
      <c r="N3" s="9">
        <f>COUNT(SMALL(N$4:N$202,{1,2,3,4,5,6}))</f>
        <v>6</v>
      </c>
      <c r="O3" s="9">
        <f>COUNT(SMALL(O$4:O$202,{1,2,3,4,5,6}))</f>
        <v>6</v>
      </c>
      <c r="P3" s="9">
        <f>COUNT(SMALL(P$4:P$202,{1,2,3,4,5,6}))</f>
        <v>6</v>
      </c>
      <c r="Q3" s="9">
        <f>COUNT(SMALL(Q$4:Q$202,{1,2,3,4,5,6}))</f>
        <v>6</v>
      </c>
      <c r="R3" s="9">
        <f>COUNT(SMALL(R$4:R$202,{1,2,3,4,5,6}))</f>
        <v>6</v>
      </c>
      <c r="S3" s="9">
        <f>COUNT(SMALL(S$4:S$202,{1,2,3,4,5,6}))</f>
        <v>6</v>
      </c>
      <c r="T3" s="9">
        <f>COUNT(SMALL(T$4:T$202,{1,2,3,4,5,6}))</f>
        <v>6</v>
      </c>
      <c r="U3" s="9">
        <f>COUNT(SMALL(U$4:U$202,{1,2,3,4,5,6}))</f>
        <v>6</v>
      </c>
      <c r="V3" s="9">
        <f>COUNT(SMALL(V$4:V$202,{1,2,3,4,5,6}))</f>
        <v>6</v>
      </c>
      <c r="W3" s="9">
        <f>COUNT(SMALL(W$4:W$202,{1,2,3,4,5,6}))</f>
        <v>6</v>
      </c>
      <c r="X3" s="9">
        <f>COUNT(SMALL(X$4:X$202,{1,2,3,4,5,6}))</f>
        <v>6</v>
      </c>
      <c r="Y3" s="9">
        <f>COUNT(SMALL(Y$4:Y$202,{1,2,3,4,5,6}))</f>
        <v>6</v>
      </c>
      <c r="Z3" s="9">
        <f>COUNT(SMALL(Z$4:Z$202,{1,2,3,4,5,6}))</f>
        <v>6</v>
      </c>
      <c r="AA3" s="9">
        <f>COUNT(SMALL(AA$4:AA$202,{1,2,3,4,5,6}))</f>
        <v>6</v>
      </c>
      <c r="AB3" s="9">
        <f>COUNT(SMALL(AB$4:AB$202,{1,2,3,4,5,6}))</f>
        <v>6</v>
      </c>
      <c r="AC3" s="9">
        <f>COUNT(SMALL(AC$4:AC$202,{1,2,3,4,5,6}))</f>
        <v>6</v>
      </c>
      <c r="AD3" s="5"/>
      <c r="AE3" s="9">
        <f>COUNT(SMALL(AE$4:AE$202,{1,2,3}))</f>
        <v>3</v>
      </c>
      <c r="AF3" s="9">
        <f>COUNT(SMALL(AF$4:AF$202,{1,2,3}))</f>
        <v>3</v>
      </c>
      <c r="AG3" s="9">
        <f>COUNT(SMALL(AG$4:AG$202,{1,2,3}))</f>
        <v>3</v>
      </c>
      <c r="AH3" s="9">
        <f>COUNT(SMALL(AH$4:AH$202,{1,2,3}))</f>
        <v>3</v>
      </c>
      <c r="AI3" s="9">
        <f>COUNT(SMALL(AI$4:AI$202,{1,2,3}))</f>
        <v>3</v>
      </c>
      <c r="AJ3" s="9">
        <f>COUNT(SMALL(AJ$4:AJ$202,{1,2,3}))</f>
        <v>3</v>
      </c>
      <c r="AK3" s="9">
        <f>COUNT(SMALL(AK$4:AK$202,{1,2,3}))</f>
        <v>3</v>
      </c>
      <c r="AL3" s="9">
        <f>COUNT(SMALL(AL$4:AL$202,{1,2,3}))</f>
        <v>3</v>
      </c>
      <c r="AM3" s="9">
        <f>COUNT(SMALL(AM$4:AM$202,{1,2,3}))</f>
        <v>3</v>
      </c>
      <c r="AN3" s="9">
        <f>COUNT(SMALL(AN$4:AN$202,{1,2,3}))</f>
        <v>3</v>
      </c>
      <c r="AO3" s="9">
        <f>COUNT(SMALL(AO$4:AO$202,{1,2,3}))</f>
        <v>3</v>
      </c>
      <c r="AP3" s="9">
        <f>COUNT(SMALL(AP$4:AP$202,{1,2,3}))</f>
        <v>3</v>
      </c>
      <c r="AQ3" s="9">
        <f>COUNT(SMALL(AQ$4:AQ$202,{1,2,3}))</f>
        <v>3</v>
      </c>
      <c r="AR3" s="9">
        <f>COUNT(SMALL(AR$4:AR$202,{1,2,3}))</f>
        <v>3</v>
      </c>
      <c r="AS3" s="9">
        <f>COUNT(SMALL(AS$4:AS$202,{1,2,3}))</f>
        <v>3</v>
      </c>
      <c r="AT3" s="9">
        <f>COUNT(SMALL(AT$4:AT$202,{1,2,3}))</f>
        <v>3</v>
      </c>
      <c r="AU3" s="9">
        <f>COUNT(SMALL(AU$4:AU$202,{1,2,3}))</f>
        <v>3</v>
      </c>
      <c r="AV3" s="9">
        <f>COUNT(SMALL(AV$4:AV$202,{1,2,3}))</f>
        <v>3</v>
      </c>
    </row>
    <row r="4" spans="1:48" ht="13.5" customHeight="1">
      <c r="A4" s="71">
        <v>29</v>
      </c>
      <c r="B4" s="71">
        <v>1</v>
      </c>
      <c r="C4" s="71"/>
      <c r="D4" s="71"/>
      <c r="E4" s="71">
        <v>1068</v>
      </c>
      <c r="F4" s="72">
        <v>0.02561342592592593</v>
      </c>
      <c r="G4" s="73" t="s">
        <v>85</v>
      </c>
      <c r="H4" s="73" t="s">
        <v>86</v>
      </c>
      <c r="I4" s="71" t="s">
        <v>87</v>
      </c>
      <c r="J4" s="71" t="s">
        <v>27</v>
      </c>
      <c r="K4" s="71" t="s">
        <v>1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>
        <f>$B4</f>
        <v>1</v>
      </c>
      <c r="Z4" s="16"/>
      <c r="AA4" s="16"/>
      <c r="AB4" s="16"/>
      <c r="AC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</row>
    <row r="5" spans="1:48" ht="13.5" customHeight="1">
      <c r="A5" s="71">
        <v>62</v>
      </c>
      <c r="B5" s="71">
        <v>2</v>
      </c>
      <c r="C5" s="71"/>
      <c r="D5" s="71"/>
      <c r="E5" s="71">
        <v>870</v>
      </c>
      <c r="F5" s="72">
        <v>0.02684027777777778</v>
      </c>
      <c r="G5" s="73" t="s">
        <v>88</v>
      </c>
      <c r="H5" s="73" t="s">
        <v>89</v>
      </c>
      <c r="I5" s="71" t="s">
        <v>87</v>
      </c>
      <c r="J5" s="71" t="s">
        <v>40</v>
      </c>
      <c r="K5" s="71" t="s">
        <v>1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>
        <f>$B5</f>
        <v>2</v>
      </c>
      <c r="X5" s="16"/>
      <c r="Y5" s="16"/>
      <c r="Z5" s="16"/>
      <c r="AA5" s="16"/>
      <c r="AB5" s="16"/>
      <c r="AC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1:48" ht="13.5" customHeight="1">
      <c r="A6" s="71">
        <v>84</v>
      </c>
      <c r="B6" s="71">
        <v>3</v>
      </c>
      <c r="C6" s="71">
        <v>1</v>
      </c>
      <c r="D6" s="71">
        <v>1</v>
      </c>
      <c r="E6" s="71">
        <v>847</v>
      </c>
      <c r="F6" s="72">
        <v>0.027893518518518515</v>
      </c>
      <c r="G6" s="73" t="s">
        <v>181</v>
      </c>
      <c r="H6" s="73" t="s">
        <v>182</v>
      </c>
      <c r="I6" s="71" t="s">
        <v>183</v>
      </c>
      <c r="J6" s="71" t="s">
        <v>40</v>
      </c>
      <c r="K6" s="71" t="s">
        <v>1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>
        <f>$B6</f>
        <v>3</v>
      </c>
      <c r="X6" s="16"/>
      <c r="Y6" s="16"/>
      <c r="Z6" s="16"/>
      <c r="AA6" s="16"/>
      <c r="AB6" s="16"/>
      <c r="AC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>
        <f>$D6</f>
        <v>1</v>
      </c>
      <c r="AQ6" s="16"/>
      <c r="AR6" s="16"/>
      <c r="AS6" s="16"/>
      <c r="AT6" s="16"/>
      <c r="AU6" s="16"/>
      <c r="AV6" s="16"/>
    </row>
    <row r="7" spans="1:48" ht="13.5" customHeight="1">
      <c r="A7" s="71">
        <v>107</v>
      </c>
      <c r="B7" s="71">
        <v>4</v>
      </c>
      <c r="C7" s="71">
        <v>2</v>
      </c>
      <c r="D7" s="71">
        <v>2</v>
      </c>
      <c r="E7" s="71">
        <v>633</v>
      </c>
      <c r="F7" s="72">
        <v>0.028819560185185184</v>
      </c>
      <c r="G7" s="73" t="s">
        <v>184</v>
      </c>
      <c r="H7" s="73" t="s">
        <v>185</v>
      </c>
      <c r="I7" s="71" t="s">
        <v>183</v>
      </c>
      <c r="J7" s="71" t="s">
        <v>24</v>
      </c>
      <c r="K7" s="71" t="s">
        <v>1</v>
      </c>
      <c r="L7" s="16"/>
      <c r="M7" s="16"/>
      <c r="N7" s="16"/>
      <c r="O7" s="16"/>
      <c r="P7" s="16"/>
      <c r="Q7" s="16"/>
      <c r="R7" s="16"/>
      <c r="S7" s="16">
        <f>$B7</f>
        <v>4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E7" s="16"/>
      <c r="AF7" s="16"/>
      <c r="AG7" s="16"/>
      <c r="AH7" s="16"/>
      <c r="AI7" s="16"/>
      <c r="AJ7" s="16"/>
      <c r="AK7" s="16"/>
      <c r="AL7" s="16">
        <f>$D7</f>
        <v>2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</row>
    <row r="8" spans="1:48" ht="13.5" customHeight="1">
      <c r="A8" s="71">
        <v>111</v>
      </c>
      <c r="B8" s="71">
        <v>5</v>
      </c>
      <c r="C8" s="71"/>
      <c r="D8" s="71"/>
      <c r="E8" s="71">
        <v>722</v>
      </c>
      <c r="F8" s="72">
        <v>0.02903935185185185</v>
      </c>
      <c r="G8" s="73" t="s">
        <v>90</v>
      </c>
      <c r="H8" s="73" t="s">
        <v>91</v>
      </c>
      <c r="I8" s="71" t="s">
        <v>87</v>
      </c>
      <c r="J8" s="71" t="s">
        <v>92</v>
      </c>
      <c r="K8" s="71" t="s">
        <v>1</v>
      </c>
      <c r="L8" s="16"/>
      <c r="M8" s="16"/>
      <c r="N8" s="16"/>
      <c r="O8" s="16"/>
      <c r="P8" s="16"/>
      <c r="Q8" s="16"/>
      <c r="R8" s="16"/>
      <c r="S8" s="16"/>
      <c r="T8" s="16">
        <f>$B8</f>
        <v>5</v>
      </c>
      <c r="U8" s="16"/>
      <c r="V8" s="16"/>
      <c r="W8" s="16"/>
      <c r="X8" s="16"/>
      <c r="Y8" s="16"/>
      <c r="Z8" s="16"/>
      <c r="AA8" s="16"/>
      <c r="AB8" s="16"/>
      <c r="AC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</row>
    <row r="9" spans="1:48" ht="13.5" customHeight="1">
      <c r="A9" s="71">
        <v>113</v>
      </c>
      <c r="B9" s="71">
        <v>6</v>
      </c>
      <c r="C9" s="71">
        <v>3</v>
      </c>
      <c r="D9" s="71">
        <v>3</v>
      </c>
      <c r="E9" s="71">
        <v>1500</v>
      </c>
      <c r="F9" s="72">
        <v>0.029108796296296296</v>
      </c>
      <c r="G9" s="73" t="s">
        <v>133</v>
      </c>
      <c r="H9" s="73" t="s">
        <v>186</v>
      </c>
      <c r="I9" s="71" t="s">
        <v>183</v>
      </c>
      <c r="J9" s="71" t="s">
        <v>41</v>
      </c>
      <c r="K9" s="71" t="s">
        <v>1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f>$B9</f>
        <v>6</v>
      </c>
      <c r="AA9" s="16"/>
      <c r="AB9" s="16"/>
      <c r="AC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>
        <f>$D9</f>
        <v>3</v>
      </c>
      <c r="AT9" s="16"/>
      <c r="AU9" s="16"/>
      <c r="AV9" s="16"/>
    </row>
    <row r="10" spans="1:48" ht="13.5" customHeight="1">
      <c r="A10" s="71">
        <v>118</v>
      </c>
      <c r="B10" s="71">
        <v>7</v>
      </c>
      <c r="C10" s="71"/>
      <c r="D10" s="71"/>
      <c r="E10" s="71">
        <v>29</v>
      </c>
      <c r="F10" s="72">
        <v>0.029236111111111112</v>
      </c>
      <c r="G10" s="73" t="s">
        <v>93</v>
      </c>
      <c r="H10" s="73" t="s">
        <v>94</v>
      </c>
      <c r="I10" s="71" t="s">
        <v>87</v>
      </c>
      <c r="J10" s="71" t="s">
        <v>36</v>
      </c>
      <c r="K10" s="71" t="s">
        <v>1</v>
      </c>
      <c r="L10" s="16">
        <f>$B10</f>
        <v>7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</row>
    <row r="11" spans="1:48" ht="13.5" customHeight="1">
      <c r="A11" s="71">
        <v>119</v>
      </c>
      <c r="B11" s="71">
        <v>8</v>
      </c>
      <c r="C11" s="71"/>
      <c r="D11" s="71"/>
      <c r="E11" s="71">
        <v>41</v>
      </c>
      <c r="F11" s="72">
        <v>0.029247685185185186</v>
      </c>
      <c r="G11" s="73" t="s">
        <v>95</v>
      </c>
      <c r="H11" s="73" t="s">
        <v>96</v>
      </c>
      <c r="I11" s="71" t="s">
        <v>87</v>
      </c>
      <c r="J11" s="71" t="s">
        <v>36</v>
      </c>
      <c r="K11" s="71" t="s">
        <v>1</v>
      </c>
      <c r="L11" s="16">
        <f>$B11</f>
        <v>8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</row>
    <row r="12" spans="1:48" ht="13.5" customHeight="1">
      <c r="A12" s="71">
        <v>129</v>
      </c>
      <c r="B12" s="71">
        <v>9</v>
      </c>
      <c r="C12" s="71">
        <v>1</v>
      </c>
      <c r="D12" s="71">
        <v>4</v>
      </c>
      <c r="E12" s="71">
        <v>549</v>
      </c>
      <c r="F12" s="72">
        <v>0.029606481481481484</v>
      </c>
      <c r="G12" s="73" t="s">
        <v>187</v>
      </c>
      <c r="H12" s="73" t="s">
        <v>188</v>
      </c>
      <c r="I12" s="71" t="s">
        <v>189</v>
      </c>
      <c r="J12" s="71" t="s">
        <v>39</v>
      </c>
      <c r="K12" s="71" t="s">
        <v>1</v>
      </c>
      <c r="L12" s="16"/>
      <c r="M12" s="16"/>
      <c r="N12" s="16"/>
      <c r="O12" s="16"/>
      <c r="P12" s="16"/>
      <c r="Q12" s="16"/>
      <c r="R12" s="16">
        <f>$B12</f>
        <v>9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16"/>
      <c r="AF12" s="16"/>
      <c r="AG12" s="16"/>
      <c r="AH12" s="16"/>
      <c r="AI12" s="16"/>
      <c r="AJ12" s="16"/>
      <c r="AK12" s="16">
        <f>$D12</f>
        <v>4</v>
      </c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48" ht="13.5" customHeight="1">
      <c r="A13" s="71">
        <v>139</v>
      </c>
      <c r="B13" s="71">
        <v>10</v>
      </c>
      <c r="C13" s="71">
        <v>2</v>
      </c>
      <c r="D13" s="71">
        <v>5</v>
      </c>
      <c r="E13" s="71">
        <v>970</v>
      </c>
      <c r="F13" s="72">
        <v>0.029953703703703705</v>
      </c>
      <c r="G13" s="73" t="s">
        <v>190</v>
      </c>
      <c r="H13" s="73" t="s">
        <v>191</v>
      </c>
      <c r="I13" s="71" t="s">
        <v>189</v>
      </c>
      <c r="J13" s="71" t="s">
        <v>26</v>
      </c>
      <c r="K13" s="71" t="s">
        <v>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>
        <f>$B13</f>
        <v>10</v>
      </c>
      <c r="Y13" s="16"/>
      <c r="Z13" s="16"/>
      <c r="AA13" s="16"/>
      <c r="AB13" s="16"/>
      <c r="AC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>
        <f>$D13</f>
        <v>5</v>
      </c>
      <c r="AR13" s="16"/>
      <c r="AS13" s="16"/>
      <c r="AT13" s="16"/>
      <c r="AU13" s="16"/>
      <c r="AV13" s="16"/>
    </row>
    <row r="14" spans="1:48" ht="13.5" customHeight="1">
      <c r="A14" s="71">
        <v>145</v>
      </c>
      <c r="B14" s="71">
        <v>11</v>
      </c>
      <c r="C14" s="71">
        <v>3</v>
      </c>
      <c r="D14" s="71">
        <v>6</v>
      </c>
      <c r="E14" s="71">
        <v>1480</v>
      </c>
      <c r="F14" s="72">
        <v>0.03021990740740741</v>
      </c>
      <c r="G14" s="73" t="s">
        <v>192</v>
      </c>
      <c r="H14" s="73" t="s">
        <v>193</v>
      </c>
      <c r="I14" s="71" t="s">
        <v>189</v>
      </c>
      <c r="J14" s="71" t="s">
        <v>41</v>
      </c>
      <c r="K14" s="71" t="s">
        <v>1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f>$B14</f>
        <v>11</v>
      </c>
      <c r="AA14" s="16"/>
      <c r="AB14" s="16"/>
      <c r="AC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>
        <f>$D14</f>
        <v>6</v>
      </c>
      <c r="AT14" s="16"/>
      <c r="AU14" s="16"/>
      <c r="AV14" s="16"/>
    </row>
    <row r="15" spans="1:48" ht="13.5" customHeight="1">
      <c r="A15" s="71">
        <v>153</v>
      </c>
      <c r="B15" s="71">
        <v>12</v>
      </c>
      <c r="C15" s="71">
        <v>4</v>
      </c>
      <c r="D15" s="71">
        <v>7</v>
      </c>
      <c r="E15" s="71">
        <v>445</v>
      </c>
      <c r="F15" s="72">
        <v>0.030636574074074073</v>
      </c>
      <c r="G15" s="73" t="s">
        <v>194</v>
      </c>
      <c r="H15" s="73" t="s">
        <v>195</v>
      </c>
      <c r="I15" s="71" t="s">
        <v>183</v>
      </c>
      <c r="J15" s="71" t="s">
        <v>75</v>
      </c>
      <c r="K15" s="71" t="s">
        <v>1</v>
      </c>
      <c r="L15" s="16"/>
      <c r="M15" s="16"/>
      <c r="N15" s="16"/>
      <c r="O15" s="16"/>
      <c r="P15" s="16">
        <f>$B15</f>
        <v>12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E15" s="16"/>
      <c r="AF15" s="16"/>
      <c r="AG15" s="16"/>
      <c r="AH15" s="16"/>
      <c r="AI15" s="16">
        <f>$D15</f>
        <v>7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  <row r="16" spans="1:48" ht="13.5" customHeight="1">
      <c r="A16" s="71">
        <v>157</v>
      </c>
      <c r="B16" s="71">
        <v>13</v>
      </c>
      <c r="C16" s="71">
        <v>5</v>
      </c>
      <c r="D16" s="71">
        <v>8</v>
      </c>
      <c r="E16" s="71">
        <v>1449</v>
      </c>
      <c r="F16" s="72">
        <v>0.030752314814814812</v>
      </c>
      <c r="G16" s="73" t="s">
        <v>156</v>
      </c>
      <c r="H16" s="73" t="s">
        <v>196</v>
      </c>
      <c r="I16" s="71" t="s">
        <v>183</v>
      </c>
      <c r="J16" s="71" t="s">
        <v>41</v>
      </c>
      <c r="K16" s="71" t="s">
        <v>1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f>$B16</f>
        <v>13</v>
      </c>
      <c r="AA16" s="16"/>
      <c r="AB16" s="16"/>
      <c r="AC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>
        <f>$D16</f>
        <v>8</v>
      </c>
      <c r="AT16" s="16"/>
      <c r="AU16" s="16"/>
      <c r="AV16" s="16"/>
    </row>
    <row r="17" spans="1:48" ht="13.5" customHeight="1">
      <c r="A17" s="71">
        <v>159</v>
      </c>
      <c r="B17" s="71">
        <v>14</v>
      </c>
      <c r="C17" s="71">
        <v>4</v>
      </c>
      <c r="D17" s="71">
        <v>9</v>
      </c>
      <c r="E17" s="71">
        <v>890</v>
      </c>
      <c r="F17" s="72">
        <v>0.030775462962962963</v>
      </c>
      <c r="G17" s="73" t="s">
        <v>197</v>
      </c>
      <c r="H17" s="73" t="s">
        <v>198</v>
      </c>
      <c r="I17" s="71" t="s">
        <v>189</v>
      </c>
      <c r="J17" s="71" t="s">
        <v>40</v>
      </c>
      <c r="K17" s="71" t="s">
        <v>1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>
        <f>$B17</f>
        <v>14</v>
      </c>
      <c r="X17" s="16"/>
      <c r="Y17" s="16"/>
      <c r="Z17" s="16"/>
      <c r="AA17" s="16"/>
      <c r="AB17" s="16"/>
      <c r="AC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>
        <f>$D17</f>
        <v>9</v>
      </c>
      <c r="AQ17" s="16"/>
      <c r="AR17" s="16"/>
      <c r="AS17" s="16"/>
      <c r="AT17" s="16"/>
      <c r="AU17" s="16"/>
      <c r="AV17" s="16"/>
    </row>
    <row r="18" spans="1:48" ht="13.5" customHeight="1">
      <c r="A18" s="71">
        <v>160</v>
      </c>
      <c r="B18" s="71">
        <v>15</v>
      </c>
      <c r="C18" s="71">
        <v>5</v>
      </c>
      <c r="D18" s="71">
        <v>10</v>
      </c>
      <c r="E18" s="71">
        <v>1427</v>
      </c>
      <c r="F18" s="72">
        <v>0.030821759259259257</v>
      </c>
      <c r="G18" s="73" t="s">
        <v>199</v>
      </c>
      <c r="H18" s="73" t="s">
        <v>200</v>
      </c>
      <c r="I18" s="71" t="s">
        <v>189</v>
      </c>
      <c r="J18" s="71" t="s">
        <v>41</v>
      </c>
      <c r="K18" s="71" t="s">
        <v>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>$B18</f>
        <v>15</v>
      </c>
      <c r="AA18" s="16"/>
      <c r="AB18" s="16"/>
      <c r="AC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>
        <f>$D18</f>
        <v>10</v>
      </c>
      <c r="AT18" s="16"/>
      <c r="AU18" s="16"/>
      <c r="AV18" s="16"/>
    </row>
    <row r="19" spans="1:48" ht="13.5" customHeight="1">
      <c r="A19" s="71">
        <v>162</v>
      </c>
      <c r="B19" s="71">
        <v>16</v>
      </c>
      <c r="C19" s="71"/>
      <c r="D19" s="71"/>
      <c r="E19" s="71">
        <v>771</v>
      </c>
      <c r="F19" s="72">
        <v>0.030960648148148147</v>
      </c>
      <c r="G19" s="73" t="s">
        <v>97</v>
      </c>
      <c r="H19" s="73" t="s">
        <v>98</v>
      </c>
      <c r="I19" s="71" t="s">
        <v>87</v>
      </c>
      <c r="J19" s="71" t="s">
        <v>25</v>
      </c>
      <c r="K19" s="71" t="s">
        <v>1</v>
      </c>
      <c r="L19" s="16"/>
      <c r="M19" s="16"/>
      <c r="N19" s="16"/>
      <c r="O19" s="16"/>
      <c r="P19" s="16"/>
      <c r="Q19" s="16"/>
      <c r="R19" s="16"/>
      <c r="S19" s="16"/>
      <c r="T19" s="16"/>
      <c r="U19" s="16">
        <f>$B19</f>
        <v>16</v>
      </c>
      <c r="V19" s="16"/>
      <c r="W19" s="16"/>
      <c r="X19" s="16"/>
      <c r="Y19" s="16"/>
      <c r="Z19" s="16"/>
      <c r="AA19" s="16"/>
      <c r="AB19" s="16"/>
      <c r="AC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</row>
    <row r="20" spans="1:48" ht="13.5" customHeight="1">
      <c r="A20" s="71">
        <v>164</v>
      </c>
      <c r="B20" s="71">
        <v>17</v>
      </c>
      <c r="C20" s="71">
        <v>6</v>
      </c>
      <c r="D20" s="71">
        <v>11</v>
      </c>
      <c r="E20" s="71">
        <v>9</v>
      </c>
      <c r="F20" s="72">
        <v>0.031018518518518518</v>
      </c>
      <c r="G20" s="73" t="s">
        <v>112</v>
      </c>
      <c r="H20" s="73" t="s">
        <v>201</v>
      </c>
      <c r="I20" s="71" t="s">
        <v>189</v>
      </c>
      <c r="J20" s="71" t="s">
        <v>36</v>
      </c>
      <c r="K20" s="71" t="s">
        <v>1</v>
      </c>
      <c r="L20" s="16">
        <f>$B20</f>
        <v>17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E20" s="16">
        <f>$D20</f>
        <v>11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</row>
    <row r="21" spans="1:48" ht="13.5" customHeight="1">
      <c r="A21" s="71">
        <v>170</v>
      </c>
      <c r="B21" s="71">
        <v>18</v>
      </c>
      <c r="C21" s="71">
        <v>6</v>
      </c>
      <c r="D21" s="71">
        <v>12</v>
      </c>
      <c r="E21" s="71">
        <v>622</v>
      </c>
      <c r="F21" s="72">
        <v>0.03114583333333333</v>
      </c>
      <c r="G21" s="73" t="s">
        <v>197</v>
      </c>
      <c r="H21" s="73" t="s">
        <v>202</v>
      </c>
      <c r="I21" s="71" t="s">
        <v>183</v>
      </c>
      <c r="J21" s="71" t="s">
        <v>24</v>
      </c>
      <c r="K21" s="71" t="s">
        <v>1</v>
      </c>
      <c r="L21" s="16"/>
      <c r="M21" s="16"/>
      <c r="N21" s="16"/>
      <c r="O21" s="16"/>
      <c r="P21" s="16"/>
      <c r="Q21" s="16"/>
      <c r="R21" s="16"/>
      <c r="S21" s="16">
        <f>$B21</f>
        <v>18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E21" s="16"/>
      <c r="AF21" s="16"/>
      <c r="AG21" s="16"/>
      <c r="AH21" s="16"/>
      <c r="AI21" s="16"/>
      <c r="AJ21" s="16"/>
      <c r="AK21" s="16"/>
      <c r="AL21" s="16">
        <f>$D21</f>
        <v>12</v>
      </c>
      <c r="AM21" s="16"/>
      <c r="AN21" s="16"/>
      <c r="AO21" s="16"/>
      <c r="AP21" s="16"/>
      <c r="AQ21" s="16"/>
      <c r="AR21" s="16"/>
      <c r="AS21" s="16"/>
      <c r="AT21" s="16"/>
      <c r="AU21" s="16"/>
      <c r="AV21" s="16"/>
    </row>
    <row r="22" spans="1:48" ht="13.5" customHeight="1">
      <c r="A22" s="71">
        <v>171</v>
      </c>
      <c r="B22" s="71">
        <v>19</v>
      </c>
      <c r="C22" s="71"/>
      <c r="D22" s="71"/>
      <c r="E22" s="71">
        <v>1491</v>
      </c>
      <c r="F22" s="72">
        <v>0.03122685185185185</v>
      </c>
      <c r="G22" s="73" t="s">
        <v>99</v>
      </c>
      <c r="H22" s="73" t="s">
        <v>100</v>
      </c>
      <c r="I22" s="71" t="s">
        <v>87</v>
      </c>
      <c r="J22" s="71" t="s">
        <v>41</v>
      </c>
      <c r="K22" s="71" t="s">
        <v>1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f>$B22</f>
        <v>19</v>
      </c>
      <c r="AA22" s="16"/>
      <c r="AB22" s="16"/>
      <c r="AC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</row>
    <row r="23" spans="1:48" ht="13.5" customHeight="1">
      <c r="A23" s="71">
        <v>176</v>
      </c>
      <c r="B23" s="71">
        <v>20</v>
      </c>
      <c r="C23" s="71"/>
      <c r="D23" s="71"/>
      <c r="E23" s="71">
        <v>1072</v>
      </c>
      <c r="F23" s="72">
        <v>0.031296296296296294</v>
      </c>
      <c r="G23" s="73" t="s">
        <v>101</v>
      </c>
      <c r="H23" s="73" t="s">
        <v>102</v>
      </c>
      <c r="I23" s="71" t="s">
        <v>87</v>
      </c>
      <c r="J23" s="71" t="s">
        <v>27</v>
      </c>
      <c r="K23" s="71" t="s">
        <v>1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>
        <f>$B23</f>
        <v>20</v>
      </c>
      <c r="Z23" s="16"/>
      <c r="AA23" s="16"/>
      <c r="AB23" s="16"/>
      <c r="AC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</row>
    <row r="24" spans="1:48" ht="13.5" customHeight="1">
      <c r="A24" s="71">
        <v>177</v>
      </c>
      <c r="B24" s="71">
        <v>21</v>
      </c>
      <c r="C24" s="71">
        <v>7</v>
      </c>
      <c r="D24" s="71">
        <v>13</v>
      </c>
      <c r="E24" s="71">
        <v>444</v>
      </c>
      <c r="F24" s="72">
        <v>0.03136574074074074</v>
      </c>
      <c r="G24" s="73" t="s">
        <v>203</v>
      </c>
      <c r="H24" s="73" t="s">
        <v>204</v>
      </c>
      <c r="I24" s="71" t="s">
        <v>183</v>
      </c>
      <c r="J24" s="71" t="s">
        <v>75</v>
      </c>
      <c r="K24" s="71" t="s">
        <v>1</v>
      </c>
      <c r="L24" s="16"/>
      <c r="M24" s="16"/>
      <c r="N24" s="16"/>
      <c r="O24" s="16"/>
      <c r="P24" s="16">
        <f>$B24</f>
        <v>21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E24" s="16"/>
      <c r="AF24" s="16"/>
      <c r="AG24" s="16"/>
      <c r="AH24" s="16"/>
      <c r="AI24" s="16">
        <f>$D24</f>
        <v>13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</row>
    <row r="25" spans="1:48" ht="13.5" customHeight="1">
      <c r="A25" s="71">
        <v>179</v>
      </c>
      <c r="B25" s="71">
        <v>22</v>
      </c>
      <c r="C25" s="71">
        <v>8</v>
      </c>
      <c r="D25" s="71">
        <v>14</v>
      </c>
      <c r="E25" s="71">
        <v>569</v>
      </c>
      <c r="F25" s="72">
        <v>0.03138888888888889</v>
      </c>
      <c r="G25" s="73" t="s">
        <v>101</v>
      </c>
      <c r="H25" s="73" t="s">
        <v>205</v>
      </c>
      <c r="I25" s="71" t="s">
        <v>183</v>
      </c>
      <c r="J25" s="71" t="s">
        <v>39</v>
      </c>
      <c r="K25" s="71" t="s">
        <v>1</v>
      </c>
      <c r="L25" s="16"/>
      <c r="M25" s="16"/>
      <c r="N25" s="16"/>
      <c r="O25" s="16"/>
      <c r="P25" s="16"/>
      <c r="Q25" s="16"/>
      <c r="R25" s="16">
        <f>$B25</f>
        <v>22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E25" s="16"/>
      <c r="AF25" s="16"/>
      <c r="AG25" s="16"/>
      <c r="AH25" s="16"/>
      <c r="AI25" s="16"/>
      <c r="AJ25" s="16"/>
      <c r="AK25" s="16">
        <f>$D25</f>
        <v>14</v>
      </c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</row>
    <row r="26" spans="1:48" ht="13.5" customHeight="1">
      <c r="A26" s="71">
        <v>183</v>
      </c>
      <c r="B26" s="71">
        <v>23</v>
      </c>
      <c r="C26" s="71">
        <v>9</v>
      </c>
      <c r="D26" s="71">
        <v>15</v>
      </c>
      <c r="E26" s="71">
        <v>1522</v>
      </c>
      <c r="F26" s="72">
        <v>0.031469907407407405</v>
      </c>
      <c r="G26" s="73" t="s">
        <v>137</v>
      </c>
      <c r="H26" s="73" t="s">
        <v>206</v>
      </c>
      <c r="I26" s="71" t="s">
        <v>183</v>
      </c>
      <c r="J26" s="71" t="s">
        <v>60</v>
      </c>
      <c r="K26" s="71" t="s">
        <v>1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>
        <f>$B26</f>
        <v>23</v>
      </c>
      <c r="AB26" s="16"/>
      <c r="AC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>
        <f>$D26</f>
        <v>15</v>
      </c>
      <c r="AU26" s="16"/>
      <c r="AV26" s="16"/>
    </row>
    <row r="27" spans="1:48" ht="13.5" customHeight="1">
      <c r="A27" s="71">
        <v>186</v>
      </c>
      <c r="B27" s="71">
        <v>24</v>
      </c>
      <c r="C27" s="71">
        <v>7</v>
      </c>
      <c r="D27" s="71">
        <v>16</v>
      </c>
      <c r="E27" s="71">
        <v>287</v>
      </c>
      <c r="F27" s="72">
        <v>0.031689814814814816</v>
      </c>
      <c r="G27" s="73" t="s">
        <v>207</v>
      </c>
      <c r="H27" s="73" t="s">
        <v>208</v>
      </c>
      <c r="I27" s="71" t="s">
        <v>189</v>
      </c>
      <c r="J27" s="71" t="s">
        <v>54</v>
      </c>
      <c r="K27" s="71" t="s">
        <v>1</v>
      </c>
      <c r="L27" s="16"/>
      <c r="M27" s="16"/>
      <c r="N27" s="16"/>
      <c r="O27" s="16">
        <f>$B27</f>
        <v>24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E27" s="16"/>
      <c r="AF27" s="16"/>
      <c r="AG27" s="16"/>
      <c r="AH27" s="16">
        <f>$D27</f>
        <v>16</v>
      </c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</row>
    <row r="28" spans="1:48" ht="13.5" customHeight="1">
      <c r="A28" s="71">
        <v>188</v>
      </c>
      <c r="B28" s="71">
        <v>25</v>
      </c>
      <c r="C28" s="71"/>
      <c r="D28" s="71"/>
      <c r="E28" s="71">
        <v>1737</v>
      </c>
      <c r="F28" s="72">
        <v>0.03172453703703704</v>
      </c>
      <c r="G28" s="73" t="s">
        <v>99</v>
      </c>
      <c r="H28" s="73" t="s">
        <v>103</v>
      </c>
      <c r="I28" s="71" t="s">
        <v>87</v>
      </c>
      <c r="J28" s="71" t="s">
        <v>28</v>
      </c>
      <c r="K28" s="71" t="s">
        <v>1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>
        <f>$B28</f>
        <v>25</v>
      </c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</row>
    <row r="29" spans="1:48" ht="13.5" customHeight="1">
      <c r="A29" s="71">
        <v>189</v>
      </c>
      <c r="B29" s="71">
        <v>26</v>
      </c>
      <c r="C29" s="71">
        <v>10</v>
      </c>
      <c r="D29" s="71">
        <v>17</v>
      </c>
      <c r="E29" s="71">
        <v>1073</v>
      </c>
      <c r="F29" s="72">
        <v>0.03173611111111111</v>
      </c>
      <c r="G29" s="73" t="s">
        <v>209</v>
      </c>
      <c r="H29" s="73" t="s">
        <v>210</v>
      </c>
      <c r="I29" s="71" t="s">
        <v>183</v>
      </c>
      <c r="J29" s="71" t="s">
        <v>27</v>
      </c>
      <c r="K29" s="71" t="s">
        <v>1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>
        <f>$B29</f>
        <v>26</v>
      </c>
      <c r="Z29" s="16"/>
      <c r="AA29" s="16"/>
      <c r="AB29" s="16"/>
      <c r="AC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>
        <f>$D29</f>
        <v>17</v>
      </c>
      <c r="AS29" s="16"/>
      <c r="AT29" s="16"/>
      <c r="AU29" s="16"/>
      <c r="AV29" s="16"/>
    </row>
    <row r="30" spans="1:48" ht="13.5" customHeight="1">
      <c r="A30" s="71">
        <v>193</v>
      </c>
      <c r="B30" s="71">
        <v>27</v>
      </c>
      <c r="C30" s="71">
        <v>11</v>
      </c>
      <c r="D30" s="71">
        <v>18</v>
      </c>
      <c r="E30" s="71">
        <v>885</v>
      </c>
      <c r="F30" s="72">
        <v>0.03180555555555555</v>
      </c>
      <c r="G30" s="73" t="s">
        <v>211</v>
      </c>
      <c r="H30" s="73" t="s">
        <v>212</v>
      </c>
      <c r="I30" s="71" t="s">
        <v>183</v>
      </c>
      <c r="J30" s="71" t="s">
        <v>40</v>
      </c>
      <c r="K30" s="71" t="s">
        <v>1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>
        <f>$B30</f>
        <v>27</v>
      </c>
      <c r="X30" s="16"/>
      <c r="Y30" s="16"/>
      <c r="Z30" s="16"/>
      <c r="AA30" s="16"/>
      <c r="AB30" s="16"/>
      <c r="AC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>
        <f>$D30</f>
        <v>18</v>
      </c>
      <c r="AQ30" s="16"/>
      <c r="AR30" s="16"/>
      <c r="AS30" s="16"/>
      <c r="AT30" s="16"/>
      <c r="AU30" s="16"/>
      <c r="AV30" s="16"/>
    </row>
    <row r="31" spans="1:48" ht="13.5" customHeight="1">
      <c r="A31" s="71">
        <v>194</v>
      </c>
      <c r="B31" s="71">
        <v>28</v>
      </c>
      <c r="C31" s="71"/>
      <c r="D31" s="71"/>
      <c r="E31" s="71">
        <v>7</v>
      </c>
      <c r="F31" s="72">
        <v>0.03184027777777778</v>
      </c>
      <c r="G31" s="73" t="s">
        <v>104</v>
      </c>
      <c r="H31" s="73" t="s">
        <v>105</v>
      </c>
      <c r="I31" s="71" t="s">
        <v>87</v>
      </c>
      <c r="J31" s="71" t="s">
        <v>36</v>
      </c>
      <c r="K31" s="71" t="s">
        <v>1</v>
      </c>
      <c r="L31" s="16">
        <f>$B31</f>
        <v>28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</row>
    <row r="32" spans="1:48" ht="13.5" customHeight="1">
      <c r="A32" s="71">
        <v>198</v>
      </c>
      <c r="B32" s="71">
        <v>29</v>
      </c>
      <c r="C32" s="71"/>
      <c r="D32" s="71"/>
      <c r="E32" s="71">
        <v>1094</v>
      </c>
      <c r="F32" s="72">
        <v>0.03189814814814815</v>
      </c>
      <c r="G32" s="73" t="s">
        <v>106</v>
      </c>
      <c r="H32" s="73" t="s">
        <v>107</v>
      </c>
      <c r="I32" s="71" t="s">
        <v>87</v>
      </c>
      <c r="J32" s="71" t="s">
        <v>27</v>
      </c>
      <c r="K32" s="71" t="s">
        <v>1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>
        <f>$B32</f>
        <v>29</v>
      </c>
      <c r="Z32" s="16"/>
      <c r="AA32" s="16"/>
      <c r="AB32" s="16"/>
      <c r="AC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</row>
    <row r="33" spans="1:48" ht="13.5" customHeight="1">
      <c r="A33" s="71">
        <v>202</v>
      </c>
      <c r="B33" s="71">
        <v>30</v>
      </c>
      <c r="C33" s="71">
        <v>12</v>
      </c>
      <c r="D33" s="71">
        <v>19</v>
      </c>
      <c r="E33" s="71">
        <v>1704</v>
      </c>
      <c r="F33" s="72">
        <v>0.031990740740740736</v>
      </c>
      <c r="G33" s="73" t="s">
        <v>213</v>
      </c>
      <c r="H33" s="73" t="s">
        <v>214</v>
      </c>
      <c r="I33" s="71" t="s">
        <v>183</v>
      </c>
      <c r="J33" s="71" t="s">
        <v>28</v>
      </c>
      <c r="K33" s="71" t="s">
        <v>1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>
        <f>$B33</f>
        <v>30</v>
      </c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>
        <f>$D33</f>
        <v>19</v>
      </c>
    </row>
    <row r="34" spans="1:48" ht="13.5" customHeight="1">
      <c r="A34" s="71">
        <v>207</v>
      </c>
      <c r="B34" s="71">
        <v>31</v>
      </c>
      <c r="C34" s="71">
        <v>1</v>
      </c>
      <c r="D34" s="71">
        <v>20</v>
      </c>
      <c r="E34" s="71">
        <v>573</v>
      </c>
      <c r="F34" s="72">
        <v>0.03211805555555555</v>
      </c>
      <c r="G34" s="73" t="s">
        <v>215</v>
      </c>
      <c r="H34" s="73" t="s">
        <v>216</v>
      </c>
      <c r="I34" s="71" t="s">
        <v>217</v>
      </c>
      <c r="J34" s="71" t="s">
        <v>39</v>
      </c>
      <c r="K34" s="71" t="s">
        <v>1</v>
      </c>
      <c r="L34" s="16"/>
      <c r="M34" s="16"/>
      <c r="N34" s="16"/>
      <c r="O34" s="16"/>
      <c r="P34" s="16"/>
      <c r="Q34" s="16"/>
      <c r="R34" s="16">
        <f>$B34</f>
        <v>31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E34" s="16"/>
      <c r="AF34" s="16"/>
      <c r="AG34" s="16"/>
      <c r="AH34" s="16"/>
      <c r="AI34" s="16"/>
      <c r="AJ34" s="16"/>
      <c r="AK34" s="16">
        <f>$D34</f>
        <v>20</v>
      </c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</row>
    <row r="35" spans="1:48" ht="13.5" customHeight="1">
      <c r="A35" s="71">
        <v>210</v>
      </c>
      <c r="B35" s="71">
        <v>32</v>
      </c>
      <c r="C35" s="71">
        <v>8</v>
      </c>
      <c r="D35" s="71">
        <v>21</v>
      </c>
      <c r="E35" s="71">
        <v>985</v>
      </c>
      <c r="F35" s="72">
        <v>0.03215277777777777</v>
      </c>
      <c r="G35" s="73" t="s">
        <v>218</v>
      </c>
      <c r="H35" s="73" t="s">
        <v>219</v>
      </c>
      <c r="I35" s="71" t="s">
        <v>189</v>
      </c>
      <c r="J35" s="71" t="s">
        <v>26</v>
      </c>
      <c r="K35" s="71" t="s">
        <v>1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>
        <f>$B35</f>
        <v>32</v>
      </c>
      <c r="Y35" s="16"/>
      <c r="Z35" s="16"/>
      <c r="AA35" s="16"/>
      <c r="AB35" s="16"/>
      <c r="AC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>
        <f>$D35</f>
        <v>21</v>
      </c>
      <c r="AR35" s="16"/>
      <c r="AS35" s="16"/>
      <c r="AT35" s="16"/>
      <c r="AU35" s="16"/>
      <c r="AV35" s="16"/>
    </row>
    <row r="36" spans="1:48" ht="13.5" customHeight="1">
      <c r="A36" s="71">
        <v>211</v>
      </c>
      <c r="B36" s="71">
        <v>33</v>
      </c>
      <c r="C36" s="71">
        <v>9</v>
      </c>
      <c r="D36" s="71">
        <v>22</v>
      </c>
      <c r="E36" s="71">
        <v>137</v>
      </c>
      <c r="F36" s="72">
        <v>0.03217592592592592</v>
      </c>
      <c r="G36" s="73" t="s">
        <v>220</v>
      </c>
      <c r="H36" s="73" t="s">
        <v>221</v>
      </c>
      <c r="I36" s="71" t="s">
        <v>189</v>
      </c>
      <c r="J36" s="71" t="s">
        <v>37</v>
      </c>
      <c r="K36" s="71" t="s">
        <v>1</v>
      </c>
      <c r="L36" s="16"/>
      <c r="M36" s="16">
        <f>$B36</f>
        <v>33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E36" s="16"/>
      <c r="AF36" s="16">
        <f>$D36</f>
        <v>22</v>
      </c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</row>
    <row r="37" spans="1:48" ht="13.5" customHeight="1">
      <c r="A37" s="71">
        <v>212</v>
      </c>
      <c r="B37" s="71">
        <v>34</v>
      </c>
      <c r="C37" s="71">
        <v>10</v>
      </c>
      <c r="D37" s="71">
        <v>23</v>
      </c>
      <c r="E37" s="71">
        <v>1485</v>
      </c>
      <c r="F37" s="72">
        <v>0.03224537037037037</v>
      </c>
      <c r="G37" s="73" t="s">
        <v>222</v>
      </c>
      <c r="H37" s="73" t="s">
        <v>223</v>
      </c>
      <c r="I37" s="71" t="s">
        <v>189</v>
      </c>
      <c r="J37" s="71" t="s">
        <v>41</v>
      </c>
      <c r="K37" s="71" t="s">
        <v>1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f>$B37</f>
        <v>34</v>
      </c>
      <c r="AA37" s="16"/>
      <c r="AB37" s="16"/>
      <c r="AC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>
        <f>$D37</f>
        <v>23</v>
      </c>
      <c r="AT37" s="16"/>
      <c r="AU37" s="16"/>
      <c r="AV37" s="16"/>
    </row>
    <row r="38" spans="1:48" ht="13.5" customHeight="1">
      <c r="A38" s="71">
        <v>216</v>
      </c>
      <c r="B38" s="71">
        <v>35</v>
      </c>
      <c r="C38" s="71">
        <v>13</v>
      </c>
      <c r="D38" s="71">
        <v>24</v>
      </c>
      <c r="E38" s="71">
        <v>551</v>
      </c>
      <c r="F38" s="72">
        <v>0.03246527777777777</v>
      </c>
      <c r="G38" s="73" t="s">
        <v>224</v>
      </c>
      <c r="H38" s="73" t="s">
        <v>225</v>
      </c>
      <c r="I38" s="71" t="s">
        <v>183</v>
      </c>
      <c r="J38" s="71" t="s">
        <v>39</v>
      </c>
      <c r="K38" s="71" t="s">
        <v>1</v>
      </c>
      <c r="L38" s="16"/>
      <c r="M38" s="16"/>
      <c r="N38" s="16"/>
      <c r="O38" s="16"/>
      <c r="P38" s="16"/>
      <c r="Q38" s="16"/>
      <c r="R38" s="16">
        <f>$B38</f>
        <v>35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E38" s="16"/>
      <c r="AF38" s="16"/>
      <c r="AG38" s="16"/>
      <c r="AH38" s="16"/>
      <c r="AI38" s="16"/>
      <c r="AJ38" s="16"/>
      <c r="AK38" s="16">
        <f>$D38</f>
        <v>24</v>
      </c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</row>
    <row r="39" spans="1:48" ht="13.5" customHeight="1">
      <c r="A39" s="71">
        <v>217</v>
      </c>
      <c r="B39" s="71">
        <v>36</v>
      </c>
      <c r="C39" s="71"/>
      <c r="D39" s="71"/>
      <c r="E39" s="71">
        <v>1636</v>
      </c>
      <c r="F39" s="72">
        <v>0.032499999999999994</v>
      </c>
      <c r="G39" s="73" t="s">
        <v>108</v>
      </c>
      <c r="H39" s="73" t="s">
        <v>109</v>
      </c>
      <c r="I39" s="71" t="s">
        <v>87</v>
      </c>
      <c r="J39" s="71" t="s">
        <v>28</v>
      </c>
      <c r="K39" s="71" t="s">
        <v>1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>
        <f>$B39</f>
        <v>36</v>
      </c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</row>
    <row r="40" spans="1:48" ht="13.5" customHeight="1">
      <c r="A40" s="71">
        <v>220</v>
      </c>
      <c r="B40" s="71">
        <v>37</v>
      </c>
      <c r="C40" s="71">
        <v>14</v>
      </c>
      <c r="D40" s="71">
        <v>25</v>
      </c>
      <c r="E40" s="71">
        <v>424</v>
      </c>
      <c r="F40" s="72">
        <v>0.03263888888888889</v>
      </c>
      <c r="G40" s="73" t="s">
        <v>226</v>
      </c>
      <c r="H40" s="73" t="s">
        <v>227</v>
      </c>
      <c r="I40" s="71" t="s">
        <v>183</v>
      </c>
      <c r="J40" s="71" t="s">
        <v>38</v>
      </c>
      <c r="K40" s="71" t="s">
        <v>1</v>
      </c>
      <c r="L40" s="16"/>
      <c r="M40" s="16"/>
      <c r="N40" s="16"/>
      <c r="O40" s="16"/>
      <c r="P40" s="16"/>
      <c r="Q40" s="16">
        <f>$B40</f>
        <v>37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E40" s="16"/>
      <c r="AF40" s="16"/>
      <c r="AG40" s="16"/>
      <c r="AH40" s="16"/>
      <c r="AI40" s="16"/>
      <c r="AJ40" s="16">
        <f>$D40</f>
        <v>25</v>
      </c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</row>
    <row r="41" spans="1:48" ht="13.5" customHeight="1">
      <c r="A41" s="71">
        <v>222</v>
      </c>
      <c r="B41" s="71">
        <v>38</v>
      </c>
      <c r="C41" s="71">
        <v>15</v>
      </c>
      <c r="D41" s="71">
        <v>26</v>
      </c>
      <c r="E41" s="71">
        <v>998</v>
      </c>
      <c r="F41" s="72">
        <v>0.03269675925925926</v>
      </c>
      <c r="G41" s="73" t="s">
        <v>190</v>
      </c>
      <c r="H41" s="73" t="s">
        <v>228</v>
      </c>
      <c r="I41" s="71" t="s">
        <v>183</v>
      </c>
      <c r="J41" s="71" t="s">
        <v>26</v>
      </c>
      <c r="K41" s="71" t="s">
        <v>1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>
        <f>$B41</f>
        <v>38</v>
      </c>
      <c r="Y41" s="16"/>
      <c r="Z41" s="16"/>
      <c r="AA41" s="16"/>
      <c r="AB41" s="16"/>
      <c r="AC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>
        <f>$D41</f>
        <v>26</v>
      </c>
      <c r="AR41" s="16"/>
      <c r="AS41" s="16"/>
      <c r="AT41" s="16"/>
      <c r="AU41" s="16"/>
      <c r="AV41" s="16"/>
    </row>
    <row r="42" spans="1:48" ht="13.5" customHeight="1">
      <c r="A42" s="71">
        <v>226</v>
      </c>
      <c r="B42" s="71">
        <v>39</v>
      </c>
      <c r="C42" s="71">
        <v>16</v>
      </c>
      <c r="D42" s="71">
        <v>27</v>
      </c>
      <c r="E42" s="71">
        <v>740</v>
      </c>
      <c r="F42" s="72">
        <v>0.03287037037037037</v>
      </c>
      <c r="G42" s="73" t="s">
        <v>133</v>
      </c>
      <c r="H42" s="73" t="s">
        <v>229</v>
      </c>
      <c r="I42" s="71" t="s">
        <v>183</v>
      </c>
      <c r="J42" s="71" t="s">
        <v>92</v>
      </c>
      <c r="K42" s="71" t="s">
        <v>1</v>
      </c>
      <c r="L42" s="16"/>
      <c r="M42" s="16"/>
      <c r="N42" s="16"/>
      <c r="O42" s="16"/>
      <c r="P42" s="16"/>
      <c r="Q42" s="16"/>
      <c r="R42" s="16"/>
      <c r="S42" s="16"/>
      <c r="T42" s="16">
        <f>$B42</f>
        <v>39</v>
      </c>
      <c r="U42" s="16"/>
      <c r="V42" s="16"/>
      <c r="W42" s="16"/>
      <c r="X42" s="16"/>
      <c r="Y42" s="16"/>
      <c r="Z42" s="16"/>
      <c r="AA42" s="16"/>
      <c r="AB42" s="16"/>
      <c r="AC42" s="16"/>
      <c r="AE42" s="16"/>
      <c r="AF42" s="16"/>
      <c r="AG42" s="16"/>
      <c r="AH42" s="16"/>
      <c r="AI42" s="16"/>
      <c r="AJ42" s="16"/>
      <c r="AK42" s="16"/>
      <c r="AL42" s="16"/>
      <c r="AM42" s="16">
        <f>$D42</f>
        <v>27</v>
      </c>
      <c r="AN42" s="16"/>
      <c r="AO42" s="16"/>
      <c r="AP42" s="16"/>
      <c r="AQ42" s="16"/>
      <c r="AR42" s="16"/>
      <c r="AS42" s="16"/>
      <c r="AT42" s="16"/>
      <c r="AU42" s="16"/>
      <c r="AV42" s="16"/>
    </row>
    <row r="43" spans="1:48" ht="13.5" customHeight="1">
      <c r="A43" s="71">
        <v>227</v>
      </c>
      <c r="B43" s="71">
        <v>40</v>
      </c>
      <c r="C43" s="71">
        <v>17</v>
      </c>
      <c r="D43" s="71">
        <v>28</v>
      </c>
      <c r="E43" s="71">
        <v>787</v>
      </c>
      <c r="F43" s="72">
        <v>0.03293981481481482</v>
      </c>
      <c r="G43" s="73" t="s">
        <v>230</v>
      </c>
      <c r="H43" s="73" t="s">
        <v>231</v>
      </c>
      <c r="I43" s="71" t="s">
        <v>183</v>
      </c>
      <c r="J43" s="71" t="s">
        <v>150</v>
      </c>
      <c r="K43" s="71" t="s">
        <v>1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>
        <f>$B43</f>
        <v>40</v>
      </c>
      <c r="W43" s="16"/>
      <c r="X43" s="16"/>
      <c r="Y43" s="16"/>
      <c r="Z43" s="16"/>
      <c r="AA43" s="16"/>
      <c r="AB43" s="16"/>
      <c r="AC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>
        <f>$D43</f>
        <v>28</v>
      </c>
      <c r="AP43" s="16"/>
      <c r="AQ43" s="16"/>
      <c r="AR43" s="16"/>
      <c r="AS43" s="16"/>
      <c r="AT43" s="16"/>
      <c r="AU43" s="16"/>
      <c r="AV43" s="16"/>
    </row>
    <row r="44" spans="1:48" ht="13.5" customHeight="1">
      <c r="A44" s="71">
        <v>228</v>
      </c>
      <c r="B44" s="71">
        <v>41</v>
      </c>
      <c r="C44" s="71">
        <v>11</v>
      </c>
      <c r="D44" s="71">
        <v>29</v>
      </c>
      <c r="E44" s="71">
        <v>1406</v>
      </c>
      <c r="F44" s="72">
        <v>0.032962962962962965</v>
      </c>
      <c r="G44" s="73" t="s">
        <v>187</v>
      </c>
      <c r="H44" s="73" t="s">
        <v>232</v>
      </c>
      <c r="I44" s="71" t="s">
        <v>189</v>
      </c>
      <c r="J44" s="71" t="s">
        <v>41</v>
      </c>
      <c r="K44" s="71" t="s">
        <v>1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>
        <f>$B44</f>
        <v>41</v>
      </c>
      <c r="AA44" s="16"/>
      <c r="AB44" s="16"/>
      <c r="AC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>
        <f>$D44</f>
        <v>29</v>
      </c>
      <c r="AT44" s="16"/>
      <c r="AU44" s="16"/>
      <c r="AV44" s="16"/>
    </row>
    <row r="45" spans="1:48" ht="13.5" customHeight="1">
      <c r="A45" s="71">
        <v>234</v>
      </c>
      <c r="B45" s="71">
        <v>42</v>
      </c>
      <c r="C45" s="71">
        <v>12</v>
      </c>
      <c r="D45" s="71">
        <v>30</v>
      </c>
      <c r="E45" s="71">
        <v>978</v>
      </c>
      <c r="F45" s="72">
        <v>0.03305555555555556</v>
      </c>
      <c r="G45" s="73" t="s">
        <v>233</v>
      </c>
      <c r="H45" s="73" t="s">
        <v>234</v>
      </c>
      <c r="I45" s="71" t="s">
        <v>189</v>
      </c>
      <c r="J45" s="71" t="s">
        <v>26</v>
      </c>
      <c r="K45" s="71" t="s">
        <v>1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>
        <f>$B45</f>
        <v>42</v>
      </c>
      <c r="Y45" s="16"/>
      <c r="Z45" s="16"/>
      <c r="AA45" s="16"/>
      <c r="AB45" s="16"/>
      <c r="AC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>
        <f>$D45</f>
        <v>30</v>
      </c>
      <c r="AR45" s="16"/>
      <c r="AS45" s="16"/>
      <c r="AT45" s="16"/>
      <c r="AU45" s="16"/>
      <c r="AV45" s="16"/>
    </row>
    <row r="46" spans="1:48" ht="13.5" customHeight="1">
      <c r="A46" s="71">
        <v>235</v>
      </c>
      <c r="B46" s="71">
        <v>43</v>
      </c>
      <c r="C46" s="71">
        <v>13</v>
      </c>
      <c r="D46" s="71">
        <v>31</v>
      </c>
      <c r="E46" s="71">
        <v>561</v>
      </c>
      <c r="F46" s="72">
        <v>0.033101851851851855</v>
      </c>
      <c r="G46" s="73" t="s">
        <v>235</v>
      </c>
      <c r="H46" s="73" t="s">
        <v>236</v>
      </c>
      <c r="I46" s="71" t="s">
        <v>189</v>
      </c>
      <c r="J46" s="71" t="s">
        <v>39</v>
      </c>
      <c r="K46" s="71" t="s">
        <v>1</v>
      </c>
      <c r="L46" s="16"/>
      <c r="M46" s="16"/>
      <c r="N46" s="16"/>
      <c r="O46" s="16"/>
      <c r="P46" s="16"/>
      <c r="Q46" s="16"/>
      <c r="R46" s="16">
        <f>$B46</f>
        <v>43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E46" s="16"/>
      <c r="AF46" s="16"/>
      <c r="AG46" s="16"/>
      <c r="AH46" s="16"/>
      <c r="AI46" s="16"/>
      <c r="AJ46" s="16"/>
      <c r="AK46" s="16">
        <f>$D46</f>
        <v>31</v>
      </c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</row>
    <row r="47" spans="1:48" ht="13.5" customHeight="1">
      <c r="A47" s="71">
        <v>239</v>
      </c>
      <c r="B47" s="71">
        <v>44</v>
      </c>
      <c r="C47" s="71"/>
      <c r="D47" s="71"/>
      <c r="E47" s="71">
        <v>884</v>
      </c>
      <c r="F47" s="72">
        <v>0.033194560185185185</v>
      </c>
      <c r="G47" s="73" t="s">
        <v>110</v>
      </c>
      <c r="H47" s="73" t="s">
        <v>111</v>
      </c>
      <c r="I47" s="71" t="s">
        <v>87</v>
      </c>
      <c r="J47" s="71" t="s">
        <v>40</v>
      </c>
      <c r="K47" s="71" t="s">
        <v>1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>
        <f>$B47</f>
        <v>44</v>
      </c>
      <c r="X47" s="16"/>
      <c r="Y47" s="16"/>
      <c r="Z47" s="16"/>
      <c r="AA47" s="16"/>
      <c r="AB47" s="16"/>
      <c r="AC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ht="13.5" customHeight="1">
      <c r="A48" s="71">
        <v>241</v>
      </c>
      <c r="B48" s="71">
        <v>45</v>
      </c>
      <c r="C48" s="71">
        <v>14</v>
      </c>
      <c r="D48" s="71">
        <v>32</v>
      </c>
      <c r="E48" s="71">
        <v>451</v>
      </c>
      <c r="F48" s="72">
        <v>0.03322916666666667</v>
      </c>
      <c r="G48" s="73" t="s">
        <v>237</v>
      </c>
      <c r="H48" s="73" t="s">
        <v>238</v>
      </c>
      <c r="I48" s="71" t="s">
        <v>189</v>
      </c>
      <c r="J48" s="71" t="s">
        <v>75</v>
      </c>
      <c r="K48" s="71" t="s">
        <v>1</v>
      </c>
      <c r="L48" s="16"/>
      <c r="M48" s="16"/>
      <c r="N48" s="16"/>
      <c r="O48" s="16"/>
      <c r="P48" s="16">
        <f>$B48</f>
        <v>45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E48" s="16"/>
      <c r="AF48" s="16"/>
      <c r="AG48" s="16"/>
      <c r="AH48" s="16"/>
      <c r="AI48" s="16">
        <f>$D48</f>
        <v>32</v>
      </c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ht="13.5" customHeight="1">
      <c r="A49" s="71">
        <v>246</v>
      </c>
      <c r="B49" s="71">
        <v>46</v>
      </c>
      <c r="C49" s="71"/>
      <c r="D49" s="71"/>
      <c r="E49" s="71">
        <v>1445</v>
      </c>
      <c r="F49" s="72">
        <v>0.03333333333333333</v>
      </c>
      <c r="G49" s="73" t="s">
        <v>112</v>
      </c>
      <c r="H49" s="73" t="s">
        <v>113</v>
      </c>
      <c r="I49" s="71" t="s">
        <v>87</v>
      </c>
      <c r="J49" s="71" t="s">
        <v>41</v>
      </c>
      <c r="K49" s="71" t="s">
        <v>1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>
        <f>$B49</f>
        <v>46</v>
      </c>
      <c r="AA49" s="16"/>
      <c r="AB49" s="16"/>
      <c r="AC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ht="13.5" customHeight="1">
      <c r="A50" s="71">
        <v>248</v>
      </c>
      <c r="B50" s="71">
        <v>47</v>
      </c>
      <c r="C50" s="71">
        <v>15</v>
      </c>
      <c r="D50" s="71">
        <v>33</v>
      </c>
      <c r="E50" s="71">
        <v>607</v>
      </c>
      <c r="F50" s="72">
        <v>0.033368055555555554</v>
      </c>
      <c r="G50" s="73" t="s">
        <v>239</v>
      </c>
      <c r="H50" s="73" t="s">
        <v>240</v>
      </c>
      <c r="I50" s="71" t="s">
        <v>189</v>
      </c>
      <c r="J50" s="71" t="s">
        <v>24</v>
      </c>
      <c r="K50" s="71" t="s">
        <v>1</v>
      </c>
      <c r="L50" s="16"/>
      <c r="M50" s="16"/>
      <c r="N50" s="16"/>
      <c r="O50" s="16"/>
      <c r="P50" s="16"/>
      <c r="Q50" s="16"/>
      <c r="R50" s="16"/>
      <c r="S50" s="16">
        <f>$B50</f>
        <v>47</v>
      </c>
      <c r="T50" s="16"/>
      <c r="U50" s="16"/>
      <c r="V50" s="16"/>
      <c r="W50" s="16"/>
      <c r="X50" s="16"/>
      <c r="Y50" s="16"/>
      <c r="Z50" s="16"/>
      <c r="AA50" s="16"/>
      <c r="AB50" s="16"/>
      <c r="AC50" s="16"/>
      <c r="AE50" s="16"/>
      <c r="AF50" s="16"/>
      <c r="AG50" s="16"/>
      <c r="AH50" s="16"/>
      <c r="AI50" s="16"/>
      <c r="AJ50" s="16"/>
      <c r="AK50" s="16"/>
      <c r="AL50" s="16">
        <f>$D50</f>
        <v>33</v>
      </c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ht="13.5" customHeight="1">
      <c r="A51" s="71">
        <v>250</v>
      </c>
      <c r="B51" s="71">
        <v>48</v>
      </c>
      <c r="C51" s="71">
        <v>18</v>
      </c>
      <c r="D51" s="71">
        <v>34</v>
      </c>
      <c r="E51" s="71">
        <v>882</v>
      </c>
      <c r="F51" s="72">
        <v>0.03349537037037037</v>
      </c>
      <c r="G51" s="73" t="s">
        <v>241</v>
      </c>
      <c r="H51" s="73" t="s">
        <v>242</v>
      </c>
      <c r="I51" s="71" t="s">
        <v>183</v>
      </c>
      <c r="J51" s="71" t="s">
        <v>40</v>
      </c>
      <c r="K51" s="71" t="s">
        <v>1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>
        <f>$B51</f>
        <v>48</v>
      </c>
      <c r="X51" s="16"/>
      <c r="Y51" s="16"/>
      <c r="Z51" s="16"/>
      <c r="AA51" s="16"/>
      <c r="AB51" s="16"/>
      <c r="AC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>
        <f>$D51</f>
        <v>34</v>
      </c>
      <c r="AQ51" s="16"/>
      <c r="AR51" s="16"/>
      <c r="AS51" s="16"/>
      <c r="AT51" s="16"/>
      <c r="AU51" s="16"/>
      <c r="AV51" s="16"/>
    </row>
    <row r="52" spans="1:48" ht="13.5" customHeight="1">
      <c r="A52" s="71">
        <v>252</v>
      </c>
      <c r="B52" s="71">
        <v>49</v>
      </c>
      <c r="C52" s="71">
        <v>19</v>
      </c>
      <c r="D52" s="71">
        <v>35</v>
      </c>
      <c r="E52" s="71">
        <v>568</v>
      </c>
      <c r="F52" s="72">
        <v>0.03356481481481481</v>
      </c>
      <c r="G52" s="73" t="s">
        <v>243</v>
      </c>
      <c r="H52" s="73" t="s">
        <v>244</v>
      </c>
      <c r="I52" s="71" t="s">
        <v>183</v>
      </c>
      <c r="J52" s="71" t="s">
        <v>39</v>
      </c>
      <c r="K52" s="71" t="s">
        <v>1</v>
      </c>
      <c r="L52" s="16"/>
      <c r="M52" s="16"/>
      <c r="N52" s="16"/>
      <c r="O52" s="16"/>
      <c r="P52" s="16"/>
      <c r="Q52" s="16"/>
      <c r="R52" s="16">
        <f>$B52</f>
        <v>49</v>
      </c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E52" s="16"/>
      <c r="AF52" s="16"/>
      <c r="AG52" s="16"/>
      <c r="AH52" s="16"/>
      <c r="AI52" s="16"/>
      <c r="AJ52" s="16"/>
      <c r="AK52" s="16">
        <f>$D52</f>
        <v>35</v>
      </c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ht="13.5" customHeight="1">
      <c r="A53" s="71">
        <v>254</v>
      </c>
      <c r="B53" s="71">
        <v>50</v>
      </c>
      <c r="C53" s="71"/>
      <c r="D53" s="71"/>
      <c r="E53" s="71">
        <v>1407</v>
      </c>
      <c r="F53" s="72">
        <v>0.03366898148148148</v>
      </c>
      <c r="G53" s="73" t="s">
        <v>114</v>
      </c>
      <c r="H53" s="73" t="s">
        <v>115</v>
      </c>
      <c r="I53" s="71" t="s">
        <v>87</v>
      </c>
      <c r="J53" s="71" t="s">
        <v>41</v>
      </c>
      <c r="K53" s="71" t="s">
        <v>1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>
        <f>$B53</f>
        <v>50</v>
      </c>
      <c r="AA53" s="16"/>
      <c r="AB53" s="16"/>
      <c r="AC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ht="13.5" customHeight="1">
      <c r="A54" s="71">
        <v>264</v>
      </c>
      <c r="B54" s="71">
        <v>51</v>
      </c>
      <c r="C54" s="71">
        <v>20</v>
      </c>
      <c r="D54" s="71">
        <v>36</v>
      </c>
      <c r="E54" s="71">
        <v>1439</v>
      </c>
      <c r="F54" s="72">
        <v>0.03392361111111111</v>
      </c>
      <c r="G54" s="73" t="s">
        <v>209</v>
      </c>
      <c r="H54" s="73" t="s">
        <v>245</v>
      </c>
      <c r="I54" s="71" t="s">
        <v>183</v>
      </c>
      <c r="J54" s="71" t="s">
        <v>41</v>
      </c>
      <c r="K54" s="71" t="s">
        <v>1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>
        <f>$B54</f>
        <v>51</v>
      </c>
      <c r="AA54" s="16"/>
      <c r="AB54" s="16"/>
      <c r="AC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>
        <f>$D54</f>
        <v>36</v>
      </c>
      <c r="AT54" s="16"/>
      <c r="AU54" s="16"/>
      <c r="AV54" s="16"/>
    </row>
    <row r="55" spans="1:48" ht="13.5" customHeight="1">
      <c r="A55" s="71">
        <v>265</v>
      </c>
      <c r="B55" s="71">
        <v>52</v>
      </c>
      <c r="C55" s="71">
        <v>16</v>
      </c>
      <c r="D55" s="71">
        <v>37</v>
      </c>
      <c r="E55" s="71">
        <v>1083</v>
      </c>
      <c r="F55" s="72">
        <v>0.033935185185185186</v>
      </c>
      <c r="G55" s="73" t="s">
        <v>246</v>
      </c>
      <c r="H55" s="73" t="s">
        <v>247</v>
      </c>
      <c r="I55" s="71" t="s">
        <v>189</v>
      </c>
      <c r="J55" s="71" t="s">
        <v>27</v>
      </c>
      <c r="K55" s="71" t="s">
        <v>1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>
        <f>$B55</f>
        <v>52</v>
      </c>
      <c r="Z55" s="16"/>
      <c r="AA55" s="16"/>
      <c r="AB55" s="16"/>
      <c r="AC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>
        <f>$D55</f>
        <v>37</v>
      </c>
      <c r="AS55" s="16"/>
      <c r="AT55" s="16"/>
      <c r="AU55" s="16"/>
      <c r="AV55" s="16"/>
    </row>
    <row r="56" spans="1:48" ht="13.5" customHeight="1">
      <c r="A56" s="71">
        <v>267</v>
      </c>
      <c r="B56" s="71">
        <v>53</v>
      </c>
      <c r="C56" s="71"/>
      <c r="D56" s="71"/>
      <c r="E56" s="71">
        <v>416</v>
      </c>
      <c r="F56" s="72">
        <v>0.03395833333333333</v>
      </c>
      <c r="G56" s="73" t="s">
        <v>95</v>
      </c>
      <c r="H56" s="73" t="s">
        <v>116</v>
      </c>
      <c r="I56" s="71" t="s">
        <v>87</v>
      </c>
      <c r="J56" s="71" t="s">
        <v>38</v>
      </c>
      <c r="K56" s="71" t="s">
        <v>1</v>
      </c>
      <c r="L56" s="16"/>
      <c r="M56" s="16"/>
      <c r="N56" s="16"/>
      <c r="O56" s="16"/>
      <c r="P56" s="16"/>
      <c r="Q56" s="16">
        <f>$B56</f>
        <v>53</v>
      </c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ht="13.5" customHeight="1">
      <c r="A57" s="71">
        <v>269</v>
      </c>
      <c r="B57" s="71">
        <v>54</v>
      </c>
      <c r="C57" s="71">
        <v>21</v>
      </c>
      <c r="D57" s="71">
        <v>38</v>
      </c>
      <c r="E57" s="71">
        <v>154</v>
      </c>
      <c r="F57" s="72">
        <v>0.033993055555555554</v>
      </c>
      <c r="G57" s="73" t="s">
        <v>248</v>
      </c>
      <c r="H57" s="73" t="s">
        <v>249</v>
      </c>
      <c r="I57" s="71" t="s">
        <v>183</v>
      </c>
      <c r="J57" s="71" t="s">
        <v>37</v>
      </c>
      <c r="K57" s="71" t="s">
        <v>1</v>
      </c>
      <c r="L57" s="16"/>
      <c r="M57" s="16">
        <f>$B57</f>
        <v>54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E57" s="16"/>
      <c r="AF57" s="16">
        <f>$D57</f>
        <v>38</v>
      </c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</row>
    <row r="58" spans="1:48" ht="13.5" customHeight="1">
      <c r="A58" s="71">
        <v>272</v>
      </c>
      <c r="B58" s="71">
        <v>55</v>
      </c>
      <c r="C58" s="71">
        <v>22</v>
      </c>
      <c r="D58" s="71">
        <v>39</v>
      </c>
      <c r="E58" s="71">
        <v>1699</v>
      </c>
      <c r="F58" s="72">
        <v>0.034062499999999996</v>
      </c>
      <c r="G58" s="73" t="s">
        <v>250</v>
      </c>
      <c r="H58" s="73" t="s">
        <v>251</v>
      </c>
      <c r="I58" s="71" t="s">
        <v>183</v>
      </c>
      <c r="J58" s="71" t="s">
        <v>28</v>
      </c>
      <c r="K58" s="71" t="s">
        <v>1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>
        <f>$B58</f>
        <v>55</v>
      </c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>
        <f>$D58</f>
        <v>39</v>
      </c>
    </row>
    <row r="59" spans="1:48" ht="13.5" customHeight="1">
      <c r="A59" s="71">
        <v>275</v>
      </c>
      <c r="B59" s="71">
        <v>56</v>
      </c>
      <c r="C59" s="71">
        <v>23</v>
      </c>
      <c r="D59" s="71">
        <v>40</v>
      </c>
      <c r="E59" s="71">
        <v>1499</v>
      </c>
      <c r="F59" s="72">
        <v>0.034166666666666665</v>
      </c>
      <c r="G59" s="73" t="s">
        <v>226</v>
      </c>
      <c r="H59" s="73" t="s">
        <v>252</v>
      </c>
      <c r="I59" s="71" t="s">
        <v>183</v>
      </c>
      <c r="J59" s="71" t="s">
        <v>41</v>
      </c>
      <c r="K59" s="71" t="s">
        <v>1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>
        <f>$B59</f>
        <v>56</v>
      </c>
      <c r="AA59" s="16"/>
      <c r="AB59" s="16"/>
      <c r="AC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>
        <f>$D59</f>
        <v>40</v>
      </c>
      <c r="AT59" s="16"/>
      <c r="AU59" s="16"/>
      <c r="AV59" s="16"/>
    </row>
    <row r="60" spans="1:48" ht="13.5" customHeight="1">
      <c r="A60" s="71">
        <v>277</v>
      </c>
      <c r="B60" s="71">
        <v>57</v>
      </c>
      <c r="C60" s="71"/>
      <c r="D60" s="71"/>
      <c r="E60" s="71">
        <v>1468</v>
      </c>
      <c r="F60" s="72">
        <v>0.034270833333333334</v>
      </c>
      <c r="G60" s="73" t="s">
        <v>117</v>
      </c>
      <c r="H60" s="73" t="s">
        <v>118</v>
      </c>
      <c r="I60" s="71" t="s">
        <v>87</v>
      </c>
      <c r="J60" s="71" t="s">
        <v>41</v>
      </c>
      <c r="K60" s="71" t="s">
        <v>1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>
        <f>$B60</f>
        <v>57</v>
      </c>
      <c r="AA60" s="16"/>
      <c r="AB60" s="16"/>
      <c r="AC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</row>
    <row r="61" spans="1:48" ht="13.5" customHeight="1">
      <c r="A61" s="71">
        <v>278</v>
      </c>
      <c r="B61" s="71">
        <v>58</v>
      </c>
      <c r="C61" s="71">
        <v>17</v>
      </c>
      <c r="D61" s="71">
        <v>41</v>
      </c>
      <c r="E61" s="71">
        <v>991</v>
      </c>
      <c r="F61" s="72">
        <v>0.03431712962962963</v>
      </c>
      <c r="G61" s="73" t="s">
        <v>253</v>
      </c>
      <c r="H61" s="73" t="s">
        <v>254</v>
      </c>
      <c r="I61" s="71" t="s">
        <v>189</v>
      </c>
      <c r="J61" s="71" t="s">
        <v>26</v>
      </c>
      <c r="K61" s="71" t="s">
        <v>1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>
        <f>$B61</f>
        <v>58</v>
      </c>
      <c r="Y61" s="16"/>
      <c r="Z61" s="16"/>
      <c r="AA61" s="16"/>
      <c r="AB61" s="16"/>
      <c r="AC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>
        <f>$D61</f>
        <v>41</v>
      </c>
      <c r="AR61" s="16"/>
      <c r="AS61" s="16"/>
      <c r="AT61" s="16"/>
      <c r="AU61" s="16"/>
      <c r="AV61" s="16"/>
    </row>
    <row r="62" spans="1:48" ht="13.5" customHeight="1">
      <c r="A62" s="71">
        <v>280</v>
      </c>
      <c r="B62" s="71">
        <v>59</v>
      </c>
      <c r="C62" s="71">
        <v>18</v>
      </c>
      <c r="D62" s="71">
        <v>42</v>
      </c>
      <c r="E62" s="71">
        <v>1456</v>
      </c>
      <c r="F62" s="72">
        <v>0.03439814814814814</v>
      </c>
      <c r="G62" s="73" t="s">
        <v>255</v>
      </c>
      <c r="H62" s="73" t="s">
        <v>158</v>
      </c>
      <c r="I62" s="71" t="s">
        <v>189</v>
      </c>
      <c r="J62" s="71" t="s">
        <v>41</v>
      </c>
      <c r="K62" s="71" t="s">
        <v>1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>
        <f>$B62</f>
        <v>59</v>
      </c>
      <c r="AA62" s="16"/>
      <c r="AB62" s="16"/>
      <c r="AC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>
        <f>$D62</f>
        <v>42</v>
      </c>
      <c r="AT62" s="16"/>
      <c r="AU62" s="16"/>
      <c r="AV62" s="16"/>
    </row>
    <row r="63" spans="1:48" ht="13.5" customHeight="1">
      <c r="A63" s="71">
        <v>282</v>
      </c>
      <c r="B63" s="71">
        <v>60</v>
      </c>
      <c r="C63" s="71"/>
      <c r="D63" s="71"/>
      <c r="E63" s="71">
        <v>388</v>
      </c>
      <c r="F63" s="72">
        <v>0.03446759259259259</v>
      </c>
      <c r="G63" s="73" t="s">
        <v>119</v>
      </c>
      <c r="H63" s="73" t="s">
        <v>120</v>
      </c>
      <c r="I63" s="71" t="s">
        <v>87</v>
      </c>
      <c r="J63" s="71" t="s">
        <v>38</v>
      </c>
      <c r="K63" s="71" t="s">
        <v>1</v>
      </c>
      <c r="L63" s="16"/>
      <c r="M63" s="16"/>
      <c r="N63" s="16"/>
      <c r="O63" s="16"/>
      <c r="P63" s="16"/>
      <c r="Q63" s="16">
        <f>$B63</f>
        <v>60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</row>
    <row r="64" spans="1:48" ht="13.5" customHeight="1">
      <c r="A64" s="71">
        <v>285</v>
      </c>
      <c r="B64" s="71">
        <v>61</v>
      </c>
      <c r="C64" s="71"/>
      <c r="D64" s="71"/>
      <c r="E64" s="71">
        <v>1080</v>
      </c>
      <c r="F64" s="72">
        <v>0.03459490740740741</v>
      </c>
      <c r="G64" s="73" t="s">
        <v>121</v>
      </c>
      <c r="H64" s="73" t="s">
        <v>122</v>
      </c>
      <c r="I64" s="71" t="s">
        <v>87</v>
      </c>
      <c r="J64" s="71" t="s">
        <v>27</v>
      </c>
      <c r="K64" s="71" t="s">
        <v>1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>
        <f>$B64</f>
        <v>61</v>
      </c>
      <c r="Z64" s="16"/>
      <c r="AA64" s="16"/>
      <c r="AB64" s="16"/>
      <c r="AC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</row>
    <row r="65" spans="1:48" ht="13.5" customHeight="1">
      <c r="A65" s="71">
        <v>289</v>
      </c>
      <c r="B65" s="71">
        <v>62</v>
      </c>
      <c r="C65" s="71">
        <v>19</v>
      </c>
      <c r="D65" s="71">
        <v>43</v>
      </c>
      <c r="E65" s="71">
        <v>1640</v>
      </c>
      <c r="F65" s="72">
        <v>0.034652777777777775</v>
      </c>
      <c r="G65" s="73" t="s">
        <v>256</v>
      </c>
      <c r="H65" s="73" t="s">
        <v>257</v>
      </c>
      <c r="I65" s="71" t="s">
        <v>189</v>
      </c>
      <c r="J65" s="71" t="s">
        <v>28</v>
      </c>
      <c r="K65" s="71" t="s">
        <v>1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>
        <f>$B65</f>
        <v>62</v>
      </c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>
        <f>$D65</f>
        <v>43</v>
      </c>
    </row>
    <row r="66" spans="1:48" ht="13.5" customHeight="1">
      <c r="A66" s="71">
        <v>290</v>
      </c>
      <c r="B66" s="71">
        <v>63</v>
      </c>
      <c r="C66" s="71"/>
      <c r="D66" s="71"/>
      <c r="E66" s="71">
        <v>1421</v>
      </c>
      <c r="F66" s="72">
        <v>0.03466435185185185</v>
      </c>
      <c r="G66" s="73" t="s">
        <v>123</v>
      </c>
      <c r="H66" s="73" t="s">
        <v>124</v>
      </c>
      <c r="I66" s="71" t="s">
        <v>87</v>
      </c>
      <c r="J66" s="71" t="s">
        <v>41</v>
      </c>
      <c r="K66" s="71" t="s">
        <v>1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>
        <f>$B66</f>
        <v>63</v>
      </c>
      <c r="AA66" s="16"/>
      <c r="AB66" s="16"/>
      <c r="AC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</row>
    <row r="67" spans="1:48" ht="13.5" customHeight="1">
      <c r="A67" s="71">
        <v>292</v>
      </c>
      <c r="B67" s="71">
        <v>64</v>
      </c>
      <c r="C67" s="71">
        <v>20</v>
      </c>
      <c r="D67" s="71">
        <v>44</v>
      </c>
      <c r="E67" s="71">
        <v>990</v>
      </c>
      <c r="F67" s="72">
        <v>0.03471064814814814</v>
      </c>
      <c r="G67" s="73" t="s">
        <v>184</v>
      </c>
      <c r="H67" s="73" t="s">
        <v>258</v>
      </c>
      <c r="I67" s="71" t="s">
        <v>189</v>
      </c>
      <c r="J67" s="71" t="s">
        <v>26</v>
      </c>
      <c r="K67" s="71" t="s">
        <v>1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>
        <f>$B67</f>
        <v>64</v>
      </c>
      <c r="Y67" s="16"/>
      <c r="Z67" s="16"/>
      <c r="AA67" s="16"/>
      <c r="AB67" s="16"/>
      <c r="AC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>
        <f>$D67</f>
        <v>44</v>
      </c>
      <c r="AR67" s="16"/>
      <c r="AS67" s="16"/>
      <c r="AT67" s="16"/>
      <c r="AU67" s="16"/>
      <c r="AV67" s="16"/>
    </row>
    <row r="68" spans="1:48" ht="13.5" customHeight="1">
      <c r="A68" s="71">
        <v>296</v>
      </c>
      <c r="B68" s="71">
        <v>65</v>
      </c>
      <c r="C68" s="71">
        <v>2</v>
      </c>
      <c r="D68" s="71">
        <v>45</v>
      </c>
      <c r="E68" s="71">
        <v>1003</v>
      </c>
      <c r="F68" s="72">
        <v>0.03494212962962963</v>
      </c>
      <c r="G68" s="73" t="s">
        <v>259</v>
      </c>
      <c r="H68" s="73" t="s">
        <v>260</v>
      </c>
      <c r="I68" s="71" t="s">
        <v>217</v>
      </c>
      <c r="J68" s="71" t="s">
        <v>26</v>
      </c>
      <c r="K68" s="71" t="s">
        <v>1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>
        <f>$B68</f>
        <v>65</v>
      </c>
      <c r="Y68" s="16"/>
      <c r="Z68" s="16"/>
      <c r="AA68" s="16"/>
      <c r="AB68" s="16"/>
      <c r="AC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>
        <f>$D68</f>
        <v>45</v>
      </c>
      <c r="AR68" s="16"/>
      <c r="AS68" s="16"/>
      <c r="AT68" s="16"/>
      <c r="AU68" s="16"/>
      <c r="AV68" s="16"/>
    </row>
    <row r="69" spans="1:48" ht="13.5" customHeight="1">
      <c r="A69" s="71">
        <v>298</v>
      </c>
      <c r="B69" s="71">
        <v>66</v>
      </c>
      <c r="C69" s="71">
        <v>3</v>
      </c>
      <c r="D69" s="71">
        <v>46</v>
      </c>
      <c r="E69" s="71">
        <v>1</v>
      </c>
      <c r="F69" s="72">
        <v>0.03511574074074074</v>
      </c>
      <c r="G69" s="73" t="s">
        <v>261</v>
      </c>
      <c r="H69" s="73" t="s">
        <v>262</v>
      </c>
      <c r="I69" s="71" t="s">
        <v>217</v>
      </c>
      <c r="J69" s="71" t="s">
        <v>36</v>
      </c>
      <c r="K69" s="71" t="s">
        <v>1</v>
      </c>
      <c r="L69" s="16">
        <f>$B69</f>
        <v>66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E69" s="16">
        <f>$D69</f>
        <v>46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</row>
    <row r="70" spans="1:48" ht="13.5" customHeight="1">
      <c r="A70" s="71">
        <v>299</v>
      </c>
      <c r="B70" s="71">
        <v>67</v>
      </c>
      <c r="C70" s="71">
        <v>21</v>
      </c>
      <c r="D70" s="71">
        <v>47</v>
      </c>
      <c r="E70" s="71">
        <v>611</v>
      </c>
      <c r="F70" s="72">
        <v>0.03513888888888889</v>
      </c>
      <c r="G70" s="73" t="s">
        <v>263</v>
      </c>
      <c r="H70" s="73" t="s">
        <v>264</v>
      </c>
      <c r="I70" s="71" t="s">
        <v>189</v>
      </c>
      <c r="J70" s="71" t="s">
        <v>24</v>
      </c>
      <c r="K70" s="71" t="s">
        <v>1</v>
      </c>
      <c r="L70" s="16"/>
      <c r="M70" s="16"/>
      <c r="N70" s="16"/>
      <c r="O70" s="16"/>
      <c r="P70" s="16"/>
      <c r="Q70" s="16"/>
      <c r="R70" s="16"/>
      <c r="S70" s="16">
        <f>$B70</f>
        <v>67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E70" s="16"/>
      <c r="AF70" s="16"/>
      <c r="AG70" s="16"/>
      <c r="AH70" s="16"/>
      <c r="AI70" s="16"/>
      <c r="AJ70" s="16"/>
      <c r="AK70" s="16"/>
      <c r="AL70" s="16">
        <f>$D70</f>
        <v>47</v>
      </c>
      <c r="AM70" s="16"/>
      <c r="AN70" s="16"/>
      <c r="AO70" s="16"/>
      <c r="AP70" s="16"/>
      <c r="AQ70" s="16"/>
      <c r="AR70" s="16"/>
      <c r="AS70" s="16"/>
      <c r="AT70" s="16"/>
      <c r="AU70" s="16"/>
      <c r="AV70" s="16"/>
    </row>
    <row r="71" spans="1:48" ht="13.5" customHeight="1">
      <c r="A71" s="71">
        <v>301</v>
      </c>
      <c r="B71" s="71">
        <v>68</v>
      </c>
      <c r="C71" s="71">
        <v>22</v>
      </c>
      <c r="D71" s="71">
        <v>48</v>
      </c>
      <c r="E71" s="71">
        <v>574</v>
      </c>
      <c r="F71" s="72">
        <v>0.03530092592592593</v>
      </c>
      <c r="G71" s="73" t="s">
        <v>233</v>
      </c>
      <c r="H71" s="73" t="s">
        <v>265</v>
      </c>
      <c r="I71" s="71" t="s">
        <v>189</v>
      </c>
      <c r="J71" s="71" t="s">
        <v>39</v>
      </c>
      <c r="K71" s="71" t="s">
        <v>1</v>
      </c>
      <c r="L71" s="16"/>
      <c r="M71" s="16"/>
      <c r="N71" s="16"/>
      <c r="O71" s="16"/>
      <c r="P71" s="16"/>
      <c r="Q71" s="16"/>
      <c r="R71" s="16">
        <f>$B71</f>
        <v>68</v>
      </c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E71" s="16"/>
      <c r="AF71" s="16"/>
      <c r="AG71" s="16"/>
      <c r="AH71" s="16"/>
      <c r="AI71" s="16"/>
      <c r="AJ71" s="16"/>
      <c r="AK71" s="16">
        <f>$D71</f>
        <v>48</v>
      </c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</row>
    <row r="72" spans="1:48" ht="13.5" customHeight="1">
      <c r="A72" s="71">
        <v>302</v>
      </c>
      <c r="B72" s="71">
        <v>69</v>
      </c>
      <c r="C72" s="71">
        <v>4</v>
      </c>
      <c r="D72" s="71">
        <v>49</v>
      </c>
      <c r="E72" s="71">
        <v>392</v>
      </c>
      <c r="F72" s="72">
        <v>0.035312500000000004</v>
      </c>
      <c r="G72" s="73" t="s">
        <v>259</v>
      </c>
      <c r="H72" s="73" t="s">
        <v>266</v>
      </c>
      <c r="I72" s="71" t="s">
        <v>217</v>
      </c>
      <c r="J72" s="71" t="s">
        <v>38</v>
      </c>
      <c r="K72" s="71" t="s">
        <v>1</v>
      </c>
      <c r="L72" s="16"/>
      <c r="M72" s="16"/>
      <c r="N72" s="16"/>
      <c r="O72" s="16"/>
      <c r="P72" s="16"/>
      <c r="Q72" s="16">
        <f>$B72</f>
        <v>69</v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E72" s="16"/>
      <c r="AF72" s="16"/>
      <c r="AG72" s="16"/>
      <c r="AH72" s="16"/>
      <c r="AI72" s="16"/>
      <c r="AJ72" s="16">
        <f>$D72</f>
        <v>49</v>
      </c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</row>
    <row r="73" spans="1:48" ht="13.5" customHeight="1">
      <c r="A73" s="71">
        <v>308</v>
      </c>
      <c r="B73" s="71">
        <v>70</v>
      </c>
      <c r="C73" s="71"/>
      <c r="D73" s="71"/>
      <c r="E73" s="71">
        <v>1419</v>
      </c>
      <c r="F73" s="72">
        <v>0.03549768518518519</v>
      </c>
      <c r="G73" s="73" t="s">
        <v>125</v>
      </c>
      <c r="H73" s="73" t="s">
        <v>126</v>
      </c>
      <c r="I73" s="71" t="s">
        <v>87</v>
      </c>
      <c r="J73" s="71" t="s">
        <v>41</v>
      </c>
      <c r="K73" s="71" t="s">
        <v>1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>
        <f>$B73</f>
        <v>70</v>
      </c>
      <c r="AA73" s="16"/>
      <c r="AB73" s="16"/>
      <c r="AC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</row>
    <row r="74" spans="1:48" ht="13.5" customHeight="1">
      <c r="A74" s="71">
        <v>309</v>
      </c>
      <c r="B74" s="71">
        <v>71</v>
      </c>
      <c r="C74" s="71"/>
      <c r="D74" s="71"/>
      <c r="E74" s="71">
        <v>761</v>
      </c>
      <c r="F74" s="72">
        <v>0.0355787037037037</v>
      </c>
      <c r="G74" s="73" t="s">
        <v>127</v>
      </c>
      <c r="H74" s="73" t="s">
        <v>128</v>
      </c>
      <c r="I74" s="71" t="s">
        <v>87</v>
      </c>
      <c r="J74" s="71" t="s">
        <v>25</v>
      </c>
      <c r="K74" s="71" t="s">
        <v>1</v>
      </c>
      <c r="L74" s="16"/>
      <c r="M74" s="16"/>
      <c r="N74" s="16"/>
      <c r="O74" s="16"/>
      <c r="P74" s="16"/>
      <c r="Q74" s="16"/>
      <c r="R74" s="16"/>
      <c r="S74" s="16"/>
      <c r="T74" s="16"/>
      <c r="U74" s="16">
        <f>$B74</f>
        <v>71</v>
      </c>
      <c r="V74" s="16"/>
      <c r="W74" s="16"/>
      <c r="X74" s="16"/>
      <c r="Y74" s="16"/>
      <c r="Z74" s="16"/>
      <c r="AA74" s="16"/>
      <c r="AB74" s="16"/>
      <c r="AC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</row>
    <row r="75" spans="1:48" ht="13.5" customHeight="1">
      <c r="A75" s="71">
        <v>310</v>
      </c>
      <c r="B75" s="71">
        <v>72</v>
      </c>
      <c r="C75" s="71">
        <v>23</v>
      </c>
      <c r="D75" s="71">
        <v>50</v>
      </c>
      <c r="E75" s="71">
        <v>423</v>
      </c>
      <c r="F75" s="72">
        <v>0.035590277777777776</v>
      </c>
      <c r="G75" s="73" t="s">
        <v>224</v>
      </c>
      <c r="H75" s="73" t="s">
        <v>267</v>
      </c>
      <c r="I75" s="71" t="s">
        <v>189</v>
      </c>
      <c r="J75" s="71" t="s">
        <v>38</v>
      </c>
      <c r="K75" s="71" t="s">
        <v>1</v>
      </c>
      <c r="L75" s="16"/>
      <c r="M75" s="16"/>
      <c r="N75" s="16"/>
      <c r="O75" s="16"/>
      <c r="P75" s="16"/>
      <c r="Q75" s="16">
        <f>$B75</f>
        <v>72</v>
      </c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E75" s="16"/>
      <c r="AF75" s="16"/>
      <c r="AG75" s="16"/>
      <c r="AH75" s="16"/>
      <c r="AI75" s="16"/>
      <c r="AJ75" s="16">
        <f>$D75</f>
        <v>50</v>
      </c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</row>
    <row r="76" spans="1:48" ht="13.5" customHeight="1">
      <c r="A76" s="71">
        <v>311</v>
      </c>
      <c r="B76" s="71">
        <v>73</v>
      </c>
      <c r="C76" s="71"/>
      <c r="D76" s="71"/>
      <c r="E76" s="71">
        <v>393</v>
      </c>
      <c r="F76" s="72">
        <v>0.03561342592592592</v>
      </c>
      <c r="G76" s="73" t="s">
        <v>129</v>
      </c>
      <c r="H76" s="73" t="s">
        <v>130</v>
      </c>
      <c r="I76" s="71" t="s">
        <v>87</v>
      </c>
      <c r="J76" s="71" t="s">
        <v>38</v>
      </c>
      <c r="K76" s="71" t="s">
        <v>1</v>
      </c>
      <c r="L76" s="16"/>
      <c r="M76" s="16"/>
      <c r="N76" s="16"/>
      <c r="O76" s="16"/>
      <c r="P76" s="16"/>
      <c r="Q76" s="16">
        <f>$B76</f>
        <v>73</v>
      </c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</row>
    <row r="77" spans="1:48" ht="13.5" customHeight="1">
      <c r="A77" s="71">
        <v>313</v>
      </c>
      <c r="B77" s="71">
        <v>74</v>
      </c>
      <c r="C77" s="71">
        <v>24</v>
      </c>
      <c r="D77" s="71">
        <v>51</v>
      </c>
      <c r="E77" s="71">
        <v>1410</v>
      </c>
      <c r="F77" s="72">
        <v>0.03570601851851852</v>
      </c>
      <c r="G77" s="73" t="s">
        <v>248</v>
      </c>
      <c r="H77" s="73" t="s">
        <v>268</v>
      </c>
      <c r="I77" s="71" t="s">
        <v>183</v>
      </c>
      <c r="J77" s="71" t="s">
        <v>41</v>
      </c>
      <c r="K77" s="71" t="s">
        <v>1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>
        <f>$B77</f>
        <v>74</v>
      </c>
      <c r="AA77" s="16"/>
      <c r="AB77" s="16"/>
      <c r="AC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>
        <f>$D77</f>
        <v>51</v>
      </c>
      <c r="AT77" s="16"/>
      <c r="AU77" s="16"/>
      <c r="AV77" s="16"/>
    </row>
    <row r="78" spans="1:48" ht="13.5" customHeight="1">
      <c r="A78" s="71">
        <v>315</v>
      </c>
      <c r="B78" s="71">
        <v>75</v>
      </c>
      <c r="C78" s="71">
        <v>5</v>
      </c>
      <c r="D78" s="71">
        <v>52</v>
      </c>
      <c r="E78" s="71">
        <v>1611</v>
      </c>
      <c r="F78" s="72">
        <v>0.03579861111111111</v>
      </c>
      <c r="G78" s="73" t="s">
        <v>269</v>
      </c>
      <c r="H78" s="73" t="s">
        <v>270</v>
      </c>
      <c r="I78" s="71" t="s">
        <v>217</v>
      </c>
      <c r="J78" s="71" t="s">
        <v>28</v>
      </c>
      <c r="K78" s="71" t="s">
        <v>1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>
        <f>$B78</f>
        <v>75</v>
      </c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>
        <f>$D78</f>
        <v>52</v>
      </c>
    </row>
    <row r="79" spans="1:48" ht="13.5" customHeight="1">
      <c r="A79" s="71">
        <v>317</v>
      </c>
      <c r="B79" s="71">
        <v>76</v>
      </c>
      <c r="C79" s="71"/>
      <c r="D79" s="71"/>
      <c r="E79" s="71">
        <v>1010</v>
      </c>
      <c r="F79" s="72">
        <v>0.035960648148148144</v>
      </c>
      <c r="G79" s="73" t="s">
        <v>131</v>
      </c>
      <c r="H79" s="73" t="s">
        <v>132</v>
      </c>
      <c r="I79" s="71" t="s">
        <v>87</v>
      </c>
      <c r="J79" s="71" t="s">
        <v>26</v>
      </c>
      <c r="K79" s="71" t="s">
        <v>1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>
        <f>$B79</f>
        <v>76</v>
      </c>
      <c r="Y79" s="16"/>
      <c r="Z79" s="16"/>
      <c r="AA79" s="16"/>
      <c r="AB79" s="16"/>
      <c r="AC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</row>
    <row r="80" spans="1:48" ht="13.5" customHeight="1">
      <c r="A80" s="71">
        <v>319</v>
      </c>
      <c r="B80" s="71">
        <v>77</v>
      </c>
      <c r="C80" s="71">
        <v>24</v>
      </c>
      <c r="D80" s="71">
        <v>53</v>
      </c>
      <c r="E80" s="71">
        <v>426</v>
      </c>
      <c r="F80" s="72">
        <v>0.03605324074074074</v>
      </c>
      <c r="G80" s="73" t="s">
        <v>144</v>
      </c>
      <c r="H80" s="73" t="s">
        <v>271</v>
      </c>
      <c r="I80" s="71" t="s">
        <v>189</v>
      </c>
      <c r="J80" s="71" t="s">
        <v>38</v>
      </c>
      <c r="K80" s="71" t="s">
        <v>1</v>
      </c>
      <c r="L80" s="16"/>
      <c r="M80" s="16"/>
      <c r="N80" s="16"/>
      <c r="O80" s="16"/>
      <c r="P80" s="16"/>
      <c r="Q80" s="16">
        <f>$B80</f>
        <v>77</v>
      </c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E80" s="16"/>
      <c r="AF80" s="16"/>
      <c r="AG80" s="16"/>
      <c r="AH80" s="16"/>
      <c r="AI80" s="16"/>
      <c r="AJ80" s="16">
        <f>$D80</f>
        <v>53</v>
      </c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</row>
    <row r="81" spans="1:48" ht="13.5" customHeight="1">
      <c r="A81" s="71">
        <v>320</v>
      </c>
      <c r="B81" s="71">
        <v>78</v>
      </c>
      <c r="C81" s="71"/>
      <c r="D81" s="71"/>
      <c r="E81" s="71">
        <v>1434</v>
      </c>
      <c r="F81" s="72">
        <v>0.036099537037037034</v>
      </c>
      <c r="G81" s="73" t="s">
        <v>133</v>
      </c>
      <c r="H81" s="73" t="s">
        <v>134</v>
      </c>
      <c r="I81" s="71" t="s">
        <v>87</v>
      </c>
      <c r="J81" s="71" t="s">
        <v>41</v>
      </c>
      <c r="K81" s="71" t="s">
        <v>1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>
        <f>$B81</f>
        <v>78</v>
      </c>
      <c r="AA81" s="16"/>
      <c r="AB81" s="16"/>
      <c r="AC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</row>
    <row r="82" spans="1:48" ht="13.5" customHeight="1">
      <c r="A82" s="71">
        <v>323</v>
      </c>
      <c r="B82" s="71">
        <v>79</v>
      </c>
      <c r="C82" s="71">
        <v>25</v>
      </c>
      <c r="D82" s="71">
        <v>54</v>
      </c>
      <c r="E82" s="71">
        <v>168</v>
      </c>
      <c r="F82" s="72">
        <v>0.03635416666666667</v>
      </c>
      <c r="G82" s="73" t="s">
        <v>259</v>
      </c>
      <c r="H82" s="73" t="s">
        <v>272</v>
      </c>
      <c r="I82" s="71" t="s">
        <v>189</v>
      </c>
      <c r="J82" s="71" t="s">
        <v>37</v>
      </c>
      <c r="K82" s="71" t="s">
        <v>1</v>
      </c>
      <c r="L82" s="16"/>
      <c r="M82" s="16">
        <f>$B82</f>
        <v>79</v>
      </c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E82" s="16"/>
      <c r="AF82" s="16">
        <f>$D82</f>
        <v>54</v>
      </c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</row>
    <row r="83" spans="1:48" ht="13.5" customHeight="1">
      <c r="A83" s="71">
        <v>327</v>
      </c>
      <c r="B83" s="71">
        <v>80</v>
      </c>
      <c r="C83" s="71">
        <v>26</v>
      </c>
      <c r="D83" s="71">
        <v>55</v>
      </c>
      <c r="E83" s="71">
        <v>1724</v>
      </c>
      <c r="F83" s="72">
        <v>0.03638888888888889</v>
      </c>
      <c r="G83" s="73" t="s">
        <v>256</v>
      </c>
      <c r="H83" s="73" t="s">
        <v>273</v>
      </c>
      <c r="I83" s="71" t="s">
        <v>189</v>
      </c>
      <c r="J83" s="71" t="s">
        <v>28</v>
      </c>
      <c r="K83" s="71" t="s">
        <v>1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>
        <f>$B83</f>
        <v>80</v>
      </c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>
        <f>$D83</f>
        <v>55</v>
      </c>
    </row>
    <row r="84" spans="1:48" ht="13.5" customHeight="1">
      <c r="A84" s="71">
        <v>328</v>
      </c>
      <c r="B84" s="71">
        <v>81</v>
      </c>
      <c r="C84" s="71"/>
      <c r="D84" s="71"/>
      <c r="E84" s="71">
        <v>1630</v>
      </c>
      <c r="F84" s="72">
        <v>0.03638900462962963</v>
      </c>
      <c r="G84" s="73" t="s">
        <v>135</v>
      </c>
      <c r="H84" s="73" t="s">
        <v>136</v>
      </c>
      <c r="I84" s="71" t="s">
        <v>87</v>
      </c>
      <c r="J84" s="71" t="s">
        <v>28</v>
      </c>
      <c r="K84" s="71" t="s">
        <v>1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>
        <f>$B84</f>
        <v>81</v>
      </c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</row>
    <row r="85" spans="1:48" ht="13.5" customHeight="1">
      <c r="A85" s="71">
        <v>330</v>
      </c>
      <c r="B85" s="71">
        <v>82</v>
      </c>
      <c r="C85" s="71">
        <v>27</v>
      </c>
      <c r="D85" s="71">
        <v>56</v>
      </c>
      <c r="E85" s="71">
        <v>286</v>
      </c>
      <c r="F85" s="72">
        <v>0.0364699074074074</v>
      </c>
      <c r="G85" s="73" t="s">
        <v>274</v>
      </c>
      <c r="H85" s="73" t="s">
        <v>275</v>
      </c>
      <c r="I85" s="71" t="s">
        <v>189</v>
      </c>
      <c r="J85" s="71" t="s">
        <v>54</v>
      </c>
      <c r="K85" s="71" t="s">
        <v>1</v>
      </c>
      <c r="L85" s="16"/>
      <c r="M85" s="16"/>
      <c r="N85" s="16"/>
      <c r="O85" s="16">
        <f>$B85</f>
        <v>82</v>
      </c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E85" s="16"/>
      <c r="AF85" s="16"/>
      <c r="AG85" s="16"/>
      <c r="AH85" s="16">
        <f>$D85</f>
        <v>56</v>
      </c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</row>
    <row r="86" spans="1:48" ht="13.5" customHeight="1">
      <c r="A86" s="71">
        <v>331</v>
      </c>
      <c r="B86" s="71">
        <v>83</v>
      </c>
      <c r="C86" s="71"/>
      <c r="D86" s="71"/>
      <c r="E86" s="71">
        <v>879</v>
      </c>
      <c r="F86" s="72">
        <v>0.03650462962962962</v>
      </c>
      <c r="G86" s="73" t="s">
        <v>137</v>
      </c>
      <c r="H86" s="73" t="s">
        <v>89</v>
      </c>
      <c r="I86" s="71" t="s">
        <v>87</v>
      </c>
      <c r="J86" s="71" t="s">
        <v>40</v>
      </c>
      <c r="K86" s="71" t="s">
        <v>1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>
        <f>$B86</f>
        <v>83</v>
      </c>
      <c r="X86" s="16"/>
      <c r="Y86" s="16"/>
      <c r="Z86" s="16"/>
      <c r="AA86" s="16"/>
      <c r="AB86" s="16"/>
      <c r="AC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</row>
    <row r="87" spans="1:48" ht="13.5" customHeight="1">
      <c r="A87" s="71">
        <v>333</v>
      </c>
      <c r="B87" s="71">
        <v>84</v>
      </c>
      <c r="C87" s="71">
        <v>25</v>
      </c>
      <c r="D87" s="71">
        <v>57</v>
      </c>
      <c r="E87" s="71">
        <v>1738</v>
      </c>
      <c r="F87" s="72">
        <v>0.036550925925925924</v>
      </c>
      <c r="G87" s="73" t="s">
        <v>276</v>
      </c>
      <c r="H87" s="73" t="s">
        <v>277</v>
      </c>
      <c r="I87" s="71" t="s">
        <v>183</v>
      </c>
      <c r="J87" s="71" t="s">
        <v>28</v>
      </c>
      <c r="K87" s="71" t="s">
        <v>1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>
        <f>$B87</f>
        <v>84</v>
      </c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>
        <f>$D87</f>
        <v>57</v>
      </c>
    </row>
    <row r="88" spans="1:48" ht="13.5" customHeight="1">
      <c r="A88" s="71">
        <v>335</v>
      </c>
      <c r="B88" s="71">
        <v>85</v>
      </c>
      <c r="C88" s="71">
        <v>26</v>
      </c>
      <c r="D88" s="71">
        <v>58</v>
      </c>
      <c r="E88" s="71">
        <v>18</v>
      </c>
      <c r="F88" s="72">
        <v>0.03664351851851851</v>
      </c>
      <c r="G88" s="73" t="s">
        <v>248</v>
      </c>
      <c r="H88" s="73" t="s">
        <v>238</v>
      </c>
      <c r="I88" s="71" t="s">
        <v>183</v>
      </c>
      <c r="J88" s="71" t="s">
        <v>36</v>
      </c>
      <c r="K88" s="71" t="s">
        <v>1</v>
      </c>
      <c r="L88" s="16">
        <f>$B88</f>
        <v>85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E88" s="16">
        <f>$D88</f>
        <v>58</v>
      </c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</row>
    <row r="89" spans="1:48" ht="13.5" customHeight="1">
      <c r="A89" s="71">
        <v>336</v>
      </c>
      <c r="B89" s="71">
        <v>86</v>
      </c>
      <c r="C89" s="71">
        <v>6</v>
      </c>
      <c r="D89" s="71">
        <v>59</v>
      </c>
      <c r="E89" s="71">
        <v>1467</v>
      </c>
      <c r="F89" s="72">
        <v>0.036724537037037035</v>
      </c>
      <c r="G89" s="73" t="s">
        <v>190</v>
      </c>
      <c r="H89" s="73" t="s">
        <v>278</v>
      </c>
      <c r="I89" s="71" t="s">
        <v>217</v>
      </c>
      <c r="J89" s="71" t="s">
        <v>41</v>
      </c>
      <c r="K89" s="71" t="s">
        <v>1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>
        <f>$B89</f>
        <v>86</v>
      </c>
      <c r="AA89" s="16"/>
      <c r="AB89" s="16"/>
      <c r="AC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>
        <f>$D89</f>
        <v>59</v>
      </c>
      <c r="AT89" s="16"/>
      <c r="AU89" s="16"/>
      <c r="AV89" s="16"/>
    </row>
    <row r="90" spans="1:48" ht="13.5" customHeight="1">
      <c r="A90" s="71">
        <v>341</v>
      </c>
      <c r="B90" s="71">
        <v>87</v>
      </c>
      <c r="C90" s="71">
        <v>27</v>
      </c>
      <c r="D90" s="71">
        <v>60</v>
      </c>
      <c r="E90" s="71">
        <v>993</v>
      </c>
      <c r="F90" s="72">
        <v>0.036909722222222226</v>
      </c>
      <c r="G90" s="73" t="s">
        <v>230</v>
      </c>
      <c r="H90" s="73" t="s">
        <v>279</v>
      </c>
      <c r="I90" s="71" t="s">
        <v>183</v>
      </c>
      <c r="J90" s="71" t="s">
        <v>26</v>
      </c>
      <c r="K90" s="71" t="s">
        <v>1</v>
      </c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>
        <f>$B90</f>
        <v>87</v>
      </c>
      <c r="Y90" s="16"/>
      <c r="Z90" s="16"/>
      <c r="AA90" s="16"/>
      <c r="AB90" s="16"/>
      <c r="AC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>
        <f>$D90</f>
        <v>60</v>
      </c>
      <c r="AR90" s="16"/>
      <c r="AS90" s="16"/>
      <c r="AT90" s="16"/>
      <c r="AU90" s="16"/>
      <c r="AV90" s="16"/>
    </row>
    <row r="91" spans="1:48" ht="13.5" customHeight="1">
      <c r="A91" s="71">
        <v>342</v>
      </c>
      <c r="B91" s="71">
        <v>88</v>
      </c>
      <c r="C91" s="71">
        <v>7</v>
      </c>
      <c r="D91" s="71">
        <v>61</v>
      </c>
      <c r="E91" s="71">
        <v>586</v>
      </c>
      <c r="F91" s="72">
        <v>0.0369212962962963</v>
      </c>
      <c r="G91" s="73" t="s">
        <v>280</v>
      </c>
      <c r="H91" s="73" t="s">
        <v>281</v>
      </c>
      <c r="I91" s="71" t="s">
        <v>217</v>
      </c>
      <c r="J91" s="71" t="s">
        <v>24</v>
      </c>
      <c r="K91" s="71" t="s">
        <v>1</v>
      </c>
      <c r="L91" s="16"/>
      <c r="M91" s="16"/>
      <c r="N91" s="16"/>
      <c r="O91" s="16"/>
      <c r="P91" s="16"/>
      <c r="Q91" s="16"/>
      <c r="R91" s="16"/>
      <c r="S91" s="16">
        <f>$B91</f>
        <v>88</v>
      </c>
      <c r="T91" s="16"/>
      <c r="U91" s="16"/>
      <c r="V91" s="16"/>
      <c r="W91" s="16"/>
      <c r="X91" s="16"/>
      <c r="Y91" s="16"/>
      <c r="Z91" s="16"/>
      <c r="AA91" s="16"/>
      <c r="AB91" s="16"/>
      <c r="AC91" s="16"/>
      <c r="AE91" s="16"/>
      <c r="AF91" s="16"/>
      <c r="AG91" s="16"/>
      <c r="AH91" s="16"/>
      <c r="AI91" s="16"/>
      <c r="AJ91" s="16"/>
      <c r="AK91" s="16"/>
      <c r="AL91" s="16">
        <f>$D91</f>
        <v>61</v>
      </c>
      <c r="AM91" s="16"/>
      <c r="AN91" s="16"/>
      <c r="AO91" s="16"/>
      <c r="AP91" s="16"/>
      <c r="AQ91" s="16"/>
      <c r="AR91" s="16"/>
      <c r="AS91" s="16"/>
      <c r="AT91" s="16"/>
      <c r="AU91" s="16"/>
      <c r="AV91" s="16"/>
    </row>
    <row r="92" spans="1:48" ht="13.5" customHeight="1">
      <c r="A92" s="71">
        <v>343</v>
      </c>
      <c r="B92" s="71">
        <v>89</v>
      </c>
      <c r="C92" s="71">
        <v>28</v>
      </c>
      <c r="D92" s="71">
        <v>62</v>
      </c>
      <c r="E92" s="71">
        <v>748</v>
      </c>
      <c r="F92" s="72">
        <v>0.03693287037037037</v>
      </c>
      <c r="G92" s="73" t="s">
        <v>282</v>
      </c>
      <c r="H92" s="73" t="s">
        <v>283</v>
      </c>
      <c r="I92" s="71" t="s">
        <v>189</v>
      </c>
      <c r="J92" s="71" t="s">
        <v>92</v>
      </c>
      <c r="K92" s="71" t="s">
        <v>1</v>
      </c>
      <c r="L92" s="16"/>
      <c r="M92" s="16"/>
      <c r="N92" s="16"/>
      <c r="O92" s="16"/>
      <c r="P92" s="16"/>
      <c r="Q92" s="16"/>
      <c r="R92" s="16"/>
      <c r="S92" s="16"/>
      <c r="T92" s="16">
        <f>$B92</f>
        <v>89</v>
      </c>
      <c r="U92" s="16"/>
      <c r="V92" s="16"/>
      <c r="W92" s="16"/>
      <c r="X92" s="16"/>
      <c r="Y92" s="16"/>
      <c r="Z92" s="16"/>
      <c r="AA92" s="16"/>
      <c r="AB92" s="16"/>
      <c r="AC92" s="16"/>
      <c r="AE92" s="16"/>
      <c r="AF92" s="16"/>
      <c r="AG92" s="16"/>
      <c r="AH92" s="16"/>
      <c r="AI92" s="16"/>
      <c r="AJ92" s="16"/>
      <c r="AK92" s="16"/>
      <c r="AL92" s="16"/>
      <c r="AM92" s="16">
        <f>$D92</f>
        <v>62</v>
      </c>
      <c r="AN92" s="16"/>
      <c r="AO92" s="16"/>
      <c r="AP92" s="16"/>
      <c r="AQ92" s="16"/>
      <c r="AR92" s="16"/>
      <c r="AS92" s="16"/>
      <c r="AT92" s="16"/>
      <c r="AU92" s="16"/>
      <c r="AV92" s="16"/>
    </row>
    <row r="93" spans="1:48" ht="13.5" customHeight="1">
      <c r="A93" s="71">
        <v>350</v>
      </c>
      <c r="B93" s="71">
        <v>90</v>
      </c>
      <c r="C93" s="71"/>
      <c r="D93" s="71"/>
      <c r="E93" s="71">
        <v>1741</v>
      </c>
      <c r="F93" s="72">
        <v>0.037141203703703704</v>
      </c>
      <c r="G93" s="73" t="s">
        <v>138</v>
      </c>
      <c r="H93" s="73" t="s">
        <v>139</v>
      </c>
      <c r="I93" s="71" t="s">
        <v>87</v>
      </c>
      <c r="J93" s="71" t="s">
        <v>28</v>
      </c>
      <c r="K93" s="71" t="s">
        <v>1</v>
      </c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>
        <f>$B93</f>
        <v>90</v>
      </c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</row>
    <row r="94" spans="1:48" ht="13.5" customHeight="1">
      <c r="A94" s="71">
        <v>352</v>
      </c>
      <c r="B94" s="71">
        <v>91</v>
      </c>
      <c r="C94" s="71">
        <v>29</v>
      </c>
      <c r="D94" s="71">
        <v>63</v>
      </c>
      <c r="E94" s="71">
        <v>440</v>
      </c>
      <c r="F94" s="72">
        <v>0.037349537037037035</v>
      </c>
      <c r="G94" s="73" t="s">
        <v>156</v>
      </c>
      <c r="H94" s="73" t="s">
        <v>284</v>
      </c>
      <c r="I94" s="71" t="s">
        <v>189</v>
      </c>
      <c r="J94" s="71" t="s">
        <v>38</v>
      </c>
      <c r="K94" s="71" t="s">
        <v>1</v>
      </c>
      <c r="L94" s="16"/>
      <c r="M94" s="16"/>
      <c r="N94" s="16"/>
      <c r="O94" s="16"/>
      <c r="P94" s="16"/>
      <c r="Q94" s="16">
        <f>$B94</f>
        <v>91</v>
      </c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E94" s="16"/>
      <c r="AF94" s="16"/>
      <c r="AG94" s="16"/>
      <c r="AH94" s="16"/>
      <c r="AI94" s="16"/>
      <c r="AJ94" s="16">
        <f>$D94</f>
        <v>63</v>
      </c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</row>
    <row r="95" spans="1:48" ht="13.5" customHeight="1">
      <c r="A95" s="71">
        <v>354</v>
      </c>
      <c r="B95" s="71">
        <v>92</v>
      </c>
      <c r="C95" s="71"/>
      <c r="D95" s="71"/>
      <c r="E95" s="71">
        <v>1473</v>
      </c>
      <c r="F95" s="72">
        <v>0.03744212962962963</v>
      </c>
      <c r="G95" s="73" t="s">
        <v>140</v>
      </c>
      <c r="H95" s="73" t="s">
        <v>141</v>
      </c>
      <c r="I95" s="71" t="s">
        <v>87</v>
      </c>
      <c r="J95" s="71" t="s">
        <v>41</v>
      </c>
      <c r="K95" s="71" t="s">
        <v>1</v>
      </c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>
        <f>$B95</f>
        <v>92</v>
      </c>
      <c r="AA95" s="16"/>
      <c r="AB95" s="16"/>
      <c r="AC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</row>
    <row r="96" spans="1:48" ht="13.5" customHeight="1">
      <c r="A96" s="71">
        <v>357</v>
      </c>
      <c r="B96" s="71">
        <v>93</v>
      </c>
      <c r="C96" s="71">
        <v>28</v>
      </c>
      <c r="D96" s="71">
        <v>64</v>
      </c>
      <c r="E96" s="71">
        <v>564</v>
      </c>
      <c r="F96" s="72">
        <v>0.03753472222222222</v>
      </c>
      <c r="G96" s="73" t="s">
        <v>285</v>
      </c>
      <c r="H96" s="73" t="s">
        <v>286</v>
      </c>
      <c r="I96" s="71" t="s">
        <v>183</v>
      </c>
      <c r="J96" s="71" t="s">
        <v>39</v>
      </c>
      <c r="K96" s="71" t="s">
        <v>1</v>
      </c>
      <c r="L96" s="16"/>
      <c r="M96" s="16"/>
      <c r="N96" s="16"/>
      <c r="O96" s="16"/>
      <c r="P96" s="16"/>
      <c r="Q96" s="16"/>
      <c r="R96" s="16">
        <f>$B96</f>
        <v>93</v>
      </c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E96" s="16"/>
      <c r="AF96" s="16"/>
      <c r="AG96" s="16"/>
      <c r="AH96" s="16"/>
      <c r="AI96" s="16"/>
      <c r="AJ96" s="16"/>
      <c r="AK96" s="16">
        <f>$D96</f>
        <v>64</v>
      </c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</row>
    <row r="97" spans="1:48" ht="13.5" customHeight="1">
      <c r="A97" s="71">
        <v>358</v>
      </c>
      <c r="B97" s="71">
        <v>94</v>
      </c>
      <c r="C97" s="71">
        <v>29</v>
      </c>
      <c r="D97" s="71">
        <v>65</v>
      </c>
      <c r="E97" s="71">
        <v>3025</v>
      </c>
      <c r="F97" s="72">
        <v>0.037627314814814815</v>
      </c>
      <c r="G97" s="73" t="s">
        <v>287</v>
      </c>
      <c r="H97" s="73" t="s">
        <v>288</v>
      </c>
      <c r="I97" s="71" t="s">
        <v>183</v>
      </c>
      <c r="J97" s="71" t="s">
        <v>92</v>
      </c>
      <c r="K97" s="71" t="s">
        <v>1</v>
      </c>
      <c r="L97" s="16"/>
      <c r="M97" s="16"/>
      <c r="N97" s="16"/>
      <c r="O97" s="16"/>
      <c r="P97" s="16"/>
      <c r="Q97" s="16"/>
      <c r="R97" s="16"/>
      <c r="S97" s="16"/>
      <c r="T97" s="16">
        <f>$B97</f>
        <v>94</v>
      </c>
      <c r="U97" s="16"/>
      <c r="V97" s="16"/>
      <c r="W97" s="16"/>
      <c r="X97" s="16"/>
      <c r="Y97" s="16"/>
      <c r="Z97" s="16"/>
      <c r="AA97" s="16"/>
      <c r="AB97" s="16"/>
      <c r="AC97" s="16"/>
      <c r="AE97" s="16"/>
      <c r="AF97" s="16"/>
      <c r="AG97" s="16"/>
      <c r="AH97" s="16"/>
      <c r="AI97" s="16"/>
      <c r="AJ97" s="16"/>
      <c r="AK97" s="16"/>
      <c r="AL97" s="16"/>
      <c r="AM97" s="16">
        <f>$D97</f>
        <v>65</v>
      </c>
      <c r="AN97" s="16"/>
      <c r="AO97" s="16"/>
      <c r="AP97" s="16"/>
      <c r="AQ97" s="16"/>
      <c r="AR97" s="16"/>
      <c r="AS97" s="16"/>
      <c r="AT97" s="16"/>
      <c r="AU97" s="16"/>
      <c r="AV97" s="16"/>
    </row>
    <row r="98" spans="1:48" ht="13.5" customHeight="1">
      <c r="A98" s="71">
        <v>359</v>
      </c>
      <c r="B98" s="71">
        <v>95</v>
      </c>
      <c r="C98" s="71">
        <v>30</v>
      </c>
      <c r="D98" s="71">
        <v>66</v>
      </c>
      <c r="E98" s="71">
        <v>387</v>
      </c>
      <c r="F98" s="72">
        <v>0.0377199074074074</v>
      </c>
      <c r="G98" s="73" t="s">
        <v>192</v>
      </c>
      <c r="H98" s="73" t="s">
        <v>289</v>
      </c>
      <c r="I98" s="71" t="s">
        <v>189</v>
      </c>
      <c r="J98" s="71" t="s">
        <v>38</v>
      </c>
      <c r="K98" s="71" t="s">
        <v>1</v>
      </c>
      <c r="L98" s="16"/>
      <c r="M98" s="16"/>
      <c r="N98" s="16"/>
      <c r="O98" s="16"/>
      <c r="P98" s="16"/>
      <c r="Q98" s="16">
        <f>$B98</f>
        <v>95</v>
      </c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E98" s="16"/>
      <c r="AF98" s="16"/>
      <c r="AG98" s="16"/>
      <c r="AH98" s="16"/>
      <c r="AI98" s="16"/>
      <c r="AJ98" s="16">
        <f>$D98</f>
        <v>66</v>
      </c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</row>
    <row r="99" spans="1:48" ht="13.5" customHeight="1">
      <c r="A99" s="71">
        <v>362</v>
      </c>
      <c r="B99" s="71">
        <v>96</v>
      </c>
      <c r="C99" s="71"/>
      <c r="D99" s="71"/>
      <c r="E99" s="71">
        <v>618</v>
      </c>
      <c r="F99" s="72">
        <v>0.037800925925925925</v>
      </c>
      <c r="G99" s="73" t="s">
        <v>142</v>
      </c>
      <c r="H99" s="73" t="s">
        <v>143</v>
      </c>
      <c r="I99" s="71" t="s">
        <v>87</v>
      </c>
      <c r="J99" s="71" t="s">
        <v>24</v>
      </c>
      <c r="K99" s="71" t="s">
        <v>1</v>
      </c>
      <c r="L99" s="16"/>
      <c r="M99" s="16"/>
      <c r="N99" s="16"/>
      <c r="O99" s="16"/>
      <c r="P99" s="16"/>
      <c r="Q99" s="16"/>
      <c r="R99" s="16"/>
      <c r="S99" s="16">
        <f>$B99</f>
        <v>96</v>
      </c>
      <c r="T99" s="16"/>
      <c r="U99" s="16"/>
      <c r="V99" s="16"/>
      <c r="W99" s="16"/>
      <c r="X99" s="16"/>
      <c r="Y99" s="16"/>
      <c r="Z99" s="16"/>
      <c r="AA99" s="16"/>
      <c r="AB99" s="16"/>
      <c r="AC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</row>
    <row r="100" spans="1:48" ht="13.5" customHeight="1">
      <c r="A100" s="71">
        <v>363</v>
      </c>
      <c r="B100" s="71">
        <v>97</v>
      </c>
      <c r="C100" s="71">
        <v>31</v>
      </c>
      <c r="D100" s="71">
        <v>67</v>
      </c>
      <c r="E100" s="71">
        <v>559</v>
      </c>
      <c r="F100" s="72">
        <v>0.03782407407407407</v>
      </c>
      <c r="G100" s="73" t="s">
        <v>290</v>
      </c>
      <c r="H100" s="73" t="s">
        <v>291</v>
      </c>
      <c r="I100" s="71" t="s">
        <v>189</v>
      </c>
      <c r="J100" s="71" t="s">
        <v>39</v>
      </c>
      <c r="K100" s="71" t="s">
        <v>1</v>
      </c>
      <c r="L100" s="16"/>
      <c r="M100" s="16"/>
      <c r="N100" s="16"/>
      <c r="O100" s="16"/>
      <c r="P100" s="16"/>
      <c r="Q100" s="16"/>
      <c r="R100" s="16">
        <f>$B100</f>
        <v>97</v>
      </c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E100" s="16"/>
      <c r="AF100" s="16"/>
      <c r="AG100" s="16"/>
      <c r="AH100" s="16"/>
      <c r="AI100" s="16"/>
      <c r="AJ100" s="16"/>
      <c r="AK100" s="16">
        <f>$D100</f>
        <v>67</v>
      </c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</row>
    <row r="101" spans="1:48" ht="13.5" customHeight="1">
      <c r="A101" s="71">
        <v>365</v>
      </c>
      <c r="B101" s="71">
        <v>98</v>
      </c>
      <c r="C101" s="71">
        <v>30</v>
      </c>
      <c r="D101" s="71">
        <v>68</v>
      </c>
      <c r="E101" s="71">
        <v>1085</v>
      </c>
      <c r="F101" s="72">
        <v>0.037905092592592594</v>
      </c>
      <c r="G101" s="73" t="s">
        <v>203</v>
      </c>
      <c r="H101" s="73" t="s">
        <v>292</v>
      </c>
      <c r="I101" s="71" t="s">
        <v>183</v>
      </c>
      <c r="J101" s="71" t="s">
        <v>27</v>
      </c>
      <c r="K101" s="71" t="s">
        <v>1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>
        <f>$B101</f>
        <v>98</v>
      </c>
      <c r="Z101" s="16"/>
      <c r="AA101" s="16"/>
      <c r="AB101" s="16"/>
      <c r="AC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>
        <f>$D101</f>
        <v>68</v>
      </c>
      <c r="AS101" s="16"/>
      <c r="AT101" s="16"/>
      <c r="AU101" s="16"/>
      <c r="AV101" s="16"/>
    </row>
    <row r="102" spans="1:48" ht="13.5" customHeight="1">
      <c r="A102" s="71">
        <v>368</v>
      </c>
      <c r="B102" s="71">
        <v>99</v>
      </c>
      <c r="C102" s="71">
        <v>32</v>
      </c>
      <c r="D102" s="71">
        <v>69</v>
      </c>
      <c r="E102" s="71">
        <v>1425</v>
      </c>
      <c r="F102" s="72">
        <v>0.03806712962962963</v>
      </c>
      <c r="G102" s="73" t="s">
        <v>293</v>
      </c>
      <c r="H102" s="73" t="s">
        <v>294</v>
      </c>
      <c r="I102" s="71" t="s">
        <v>189</v>
      </c>
      <c r="J102" s="71" t="s">
        <v>41</v>
      </c>
      <c r="K102" s="71" t="s">
        <v>1</v>
      </c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>
        <f>$B102</f>
        <v>99</v>
      </c>
      <c r="AA102" s="16"/>
      <c r="AB102" s="16"/>
      <c r="AC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>
        <f>$D102</f>
        <v>69</v>
      </c>
      <c r="AT102" s="16"/>
      <c r="AU102" s="16"/>
      <c r="AV102" s="16"/>
    </row>
    <row r="103" spans="1:48" ht="13.5" customHeight="1">
      <c r="A103" s="71">
        <v>369</v>
      </c>
      <c r="B103" s="71">
        <v>100</v>
      </c>
      <c r="C103" s="71"/>
      <c r="D103" s="71"/>
      <c r="E103" s="71">
        <v>1516</v>
      </c>
      <c r="F103" s="72">
        <v>0.038125</v>
      </c>
      <c r="G103" s="73" t="s">
        <v>144</v>
      </c>
      <c r="H103" s="73" t="s">
        <v>145</v>
      </c>
      <c r="I103" s="71" t="s">
        <v>87</v>
      </c>
      <c r="J103" s="71" t="s">
        <v>60</v>
      </c>
      <c r="K103" s="71" t="s">
        <v>1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>
        <f>$B103</f>
        <v>100</v>
      </c>
      <c r="AB103" s="16"/>
      <c r="AC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</row>
    <row r="104" spans="1:48" ht="13.5" customHeight="1">
      <c r="A104" s="71">
        <v>372</v>
      </c>
      <c r="B104" s="71">
        <v>101</v>
      </c>
      <c r="C104" s="71">
        <v>31</v>
      </c>
      <c r="D104" s="71">
        <v>70</v>
      </c>
      <c r="E104" s="71">
        <v>1435</v>
      </c>
      <c r="F104" s="72">
        <v>0.03817129629629629</v>
      </c>
      <c r="G104" s="73" t="s">
        <v>104</v>
      </c>
      <c r="H104" s="73" t="s">
        <v>295</v>
      </c>
      <c r="I104" s="71" t="s">
        <v>183</v>
      </c>
      <c r="J104" s="71" t="s">
        <v>41</v>
      </c>
      <c r="K104" s="71" t="s">
        <v>1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>
        <f>$B104</f>
        <v>101</v>
      </c>
      <c r="AA104" s="16"/>
      <c r="AB104" s="16"/>
      <c r="AC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>
        <f>$D104</f>
        <v>70</v>
      </c>
      <c r="AT104" s="16"/>
      <c r="AU104" s="16"/>
      <c r="AV104" s="16"/>
    </row>
    <row r="105" spans="1:48" ht="13.5" customHeight="1">
      <c r="A105" s="71">
        <v>373</v>
      </c>
      <c r="B105" s="71">
        <v>102</v>
      </c>
      <c r="C105" s="71">
        <v>8</v>
      </c>
      <c r="D105" s="71">
        <v>71</v>
      </c>
      <c r="E105" s="71">
        <v>894</v>
      </c>
      <c r="F105" s="72">
        <v>0.038171412037037035</v>
      </c>
      <c r="G105" s="73" t="s">
        <v>131</v>
      </c>
      <c r="H105" s="73" t="s">
        <v>296</v>
      </c>
      <c r="I105" s="71" t="s">
        <v>217</v>
      </c>
      <c r="J105" s="71" t="s">
        <v>40</v>
      </c>
      <c r="K105" s="71" t="s">
        <v>1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>
        <f>$B105</f>
        <v>102</v>
      </c>
      <c r="X105" s="16"/>
      <c r="Y105" s="16"/>
      <c r="Z105" s="16"/>
      <c r="AA105" s="16"/>
      <c r="AB105" s="16"/>
      <c r="AC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>
        <f>$D105</f>
        <v>71</v>
      </c>
      <c r="AQ105" s="16"/>
      <c r="AR105" s="16"/>
      <c r="AS105" s="16"/>
      <c r="AT105" s="16"/>
      <c r="AU105" s="16"/>
      <c r="AV105" s="16"/>
    </row>
    <row r="106" spans="1:48" ht="13.5" customHeight="1">
      <c r="A106" s="71">
        <v>374</v>
      </c>
      <c r="B106" s="71">
        <v>103</v>
      </c>
      <c r="C106" s="71">
        <v>32</v>
      </c>
      <c r="D106" s="71">
        <v>72</v>
      </c>
      <c r="E106" s="71">
        <v>723</v>
      </c>
      <c r="F106" s="72">
        <v>0.03826388888888889</v>
      </c>
      <c r="G106" s="73" t="s">
        <v>184</v>
      </c>
      <c r="H106" s="73" t="s">
        <v>297</v>
      </c>
      <c r="I106" s="71" t="s">
        <v>183</v>
      </c>
      <c r="J106" s="71" t="s">
        <v>92</v>
      </c>
      <c r="K106" s="71" t="s">
        <v>1</v>
      </c>
      <c r="L106" s="16"/>
      <c r="M106" s="16"/>
      <c r="N106" s="16"/>
      <c r="O106" s="16"/>
      <c r="P106" s="16"/>
      <c r="Q106" s="16"/>
      <c r="R106" s="16"/>
      <c r="S106" s="16"/>
      <c r="T106" s="16">
        <f>$B106</f>
        <v>103</v>
      </c>
      <c r="U106" s="16"/>
      <c r="V106" s="16"/>
      <c r="W106" s="16"/>
      <c r="X106" s="16"/>
      <c r="Y106" s="16"/>
      <c r="Z106" s="16"/>
      <c r="AA106" s="16"/>
      <c r="AB106" s="16"/>
      <c r="AC106" s="16"/>
      <c r="AE106" s="16"/>
      <c r="AF106" s="16"/>
      <c r="AG106" s="16"/>
      <c r="AH106" s="16"/>
      <c r="AI106" s="16"/>
      <c r="AJ106" s="16"/>
      <c r="AK106" s="16"/>
      <c r="AL106" s="16"/>
      <c r="AM106" s="16">
        <f>$D106</f>
        <v>72</v>
      </c>
      <c r="AN106" s="16"/>
      <c r="AO106" s="16"/>
      <c r="AP106" s="16"/>
      <c r="AQ106" s="16"/>
      <c r="AR106" s="16"/>
      <c r="AS106" s="16"/>
      <c r="AT106" s="16"/>
      <c r="AU106" s="16"/>
      <c r="AV106" s="16"/>
    </row>
    <row r="107" spans="1:48" ht="13.5" customHeight="1">
      <c r="A107" s="71">
        <v>378</v>
      </c>
      <c r="B107" s="71">
        <v>104</v>
      </c>
      <c r="C107" s="71">
        <v>33</v>
      </c>
      <c r="D107" s="71">
        <v>73</v>
      </c>
      <c r="E107" s="71">
        <v>1494</v>
      </c>
      <c r="F107" s="72">
        <v>0.03840277777777778</v>
      </c>
      <c r="G107" s="73" t="s">
        <v>95</v>
      </c>
      <c r="H107" s="73" t="s">
        <v>298</v>
      </c>
      <c r="I107" s="71" t="s">
        <v>183</v>
      </c>
      <c r="J107" s="71" t="s">
        <v>41</v>
      </c>
      <c r="K107" s="71" t="s">
        <v>1</v>
      </c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>
        <f>$B107</f>
        <v>104</v>
      </c>
      <c r="AA107" s="16"/>
      <c r="AB107" s="16"/>
      <c r="AC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>
        <f>$D107</f>
        <v>73</v>
      </c>
      <c r="AT107" s="16"/>
      <c r="AU107" s="16"/>
      <c r="AV107" s="16"/>
    </row>
    <row r="108" spans="1:48" ht="13.5" customHeight="1">
      <c r="A108" s="71">
        <v>381</v>
      </c>
      <c r="B108" s="71">
        <v>105</v>
      </c>
      <c r="C108" s="71">
        <v>33</v>
      </c>
      <c r="D108" s="71">
        <v>74</v>
      </c>
      <c r="E108" s="71">
        <v>1750</v>
      </c>
      <c r="F108" s="72">
        <v>0.0384837962962963</v>
      </c>
      <c r="G108" s="73" t="s">
        <v>256</v>
      </c>
      <c r="H108" s="73" t="s">
        <v>299</v>
      </c>
      <c r="I108" s="71" t="s">
        <v>189</v>
      </c>
      <c r="J108" s="71" t="s">
        <v>28</v>
      </c>
      <c r="K108" s="71" t="s">
        <v>1</v>
      </c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>
        <f>$B108</f>
        <v>105</v>
      </c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>
        <f>$D108</f>
        <v>74</v>
      </c>
    </row>
    <row r="109" spans="1:48" ht="13.5" customHeight="1">
      <c r="A109" s="71">
        <v>383</v>
      </c>
      <c r="B109" s="71">
        <v>106</v>
      </c>
      <c r="C109" s="71">
        <v>34</v>
      </c>
      <c r="D109" s="71">
        <v>75</v>
      </c>
      <c r="E109" s="71">
        <v>621</v>
      </c>
      <c r="F109" s="72">
        <v>0.03862268518518519</v>
      </c>
      <c r="G109" s="73" t="s">
        <v>300</v>
      </c>
      <c r="H109" s="73" t="s">
        <v>301</v>
      </c>
      <c r="I109" s="71" t="s">
        <v>189</v>
      </c>
      <c r="J109" s="71" t="s">
        <v>24</v>
      </c>
      <c r="K109" s="71" t="s">
        <v>1</v>
      </c>
      <c r="L109" s="16"/>
      <c r="M109" s="16"/>
      <c r="N109" s="16"/>
      <c r="O109" s="16"/>
      <c r="P109" s="16"/>
      <c r="Q109" s="16"/>
      <c r="R109" s="16"/>
      <c r="S109" s="16">
        <f>$B109</f>
        <v>106</v>
      </c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E109" s="16"/>
      <c r="AF109" s="16"/>
      <c r="AG109" s="16"/>
      <c r="AH109" s="16"/>
      <c r="AI109" s="16"/>
      <c r="AJ109" s="16"/>
      <c r="AK109" s="16"/>
      <c r="AL109" s="16">
        <f>$D109</f>
        <v>75</v>
      </c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</row>
    <row r="110" spans="1:48" ht="13.5" customHeight="1">
      <c r="A110" s="71">
        <v>386</v>
      </c>
      <c r="B110" s="71">
        <v>107</v>
      </c>
      <c r="C110" s="71">
        <v>35</v>
      </c>
      <c r="D110" s="71">
        <v>76</v>
      </c>
      <c r="E110" s="71">
        <v>1440</v>
      </c>
      <c r="F110" s="72">
        <v>0.03865740740740741</v>
      </c>
      <c r="G110" s="73" t="s">
        <v>302</v>
      </c>
      <c r="H110" s="73" t="s">
        <v>303</v>
      </c>
      <c r="I110" s="71" t="s">
        <v>189</v>
      </c>
      <c r="J110" s="71" t="s">
        <v>41</v>
      </c>
      <c r="K110" s="71" t="s">
        <v>1</v>
      </c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>
        <f>$B110</f>
        <v>107</v>
      </c>
      <c r="AA110" s="16"/>
      <c r="AB110" s="16"/>
      <c r="AC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>
        <f>$D110</f>
        <v>76</v>
      </c>
      <c r="AT110" s="16"/>
      <c r="AU110" s="16"/>
      <c r="AV110" s="16"/>
    </row>
    <row r="111" spans="1:48" ht="13.5" customHeight="1">
      <c r="A111" s="71">
        <v>387</v>
      </c>
      <c r="B111" s="71">
        <v>108</v>
      </c>
      <c r="C111" s="71">
        <v>36</v>
      </c>
      <c r="D111" s="71">
        <v>77</v>
      </c>
      <c r="E111" s="71">
        <v>432</v>
      </c>
      <c r="F111" s="72">
        <v>0.03868055555555556</v>
      </c>
      <c r="G111" s="73" t="s">
        <v>133</v>
      </c>
      <c r="H111" s="73" t="s">
        <v>304</v>
      </c>
      <c r="I111" s="71" t="s">
        <v>189</v>
      </c>
      <c r="J111" s="71" t="s">
        <v>38</v>
      </c>
      <c r="K111" s="71" t="s">
        <v>1</v>
      </c>
      <c r="L111" s="16"/>
      <c r="M111" s="16"/>
      <c r="N111" s="16"/>
      <c r="O111" s="16"/>
      <c r="P111" s="16"/>
      <c r="Q111" s="16">
        <f>$B111</f>
        <v>108</v>
      </c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E111" s="16"/>
      <c r="AF111" s="16"/>
      <c r="AG111" s="16"/>
      <c r="AH111" s="16"/>
      <c r="AI111" s="16"/>
      <c r="AJ111" s="16">
        <f>$D111</f>
        <v>77</v>
      </c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</row>
    <row r="112" spans="1:48" ht="13.5" customHeight="1">
      <c r="A112" s="71">
        <v>388</v>
      </c>
      <c r="B112" s="71">
        <v>109</v>
      </c>
      <c r="C112" s="71"/>
      <c r="D112" s="71"/>
      <c r="E112" s="71">
        <v>431</v>
      </c>
      <c r="F112" s="72">
        <v>0.0386806712962963</v>
      </c>
      <c r="G112" s="73" t="s">
        <v>146</v>
      </c>
      <c r="H112" s="73" t="s">
        <v>147</v>
      </c>
      <c r="I112" s="71" t="s">
        <v>87</v>
      </c>
      <c r="J112" s="71" t="s">
        <v>38</v>
      </c>
      <c r="K112" s="71" t="s">
        <v>1</v>
      </c>
      <c r="L112" s="16"/>
      <c r="M112" s="16"/>
      <c r="N112" s="16"/>
      <c r="O112" s="16"/>
      <c r="P112" s="16"/>
      <c r="Q112" s="16">
        <f>$B112</f>
        <v>109</v>
      </c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</row>
    <row r="113" spans="1:48" ht="13.5" customHeight="1">
      <c r="A113" s="71">
        <v>389</v>
      </c>
      <c r="B113" s="71">
        <v>110</v>
      </c>
      <c r="C113" s="71">
        <v>37</v>
      </c>
      <c r="D113" s="71">
        <v>78</v>
      </c>
      <c r="E113" s="71">
        <v>849</v>
      </c>
      <c r="F113" s="72">
        <v>0.03888888888888889</v>
      </c>
      <c r="G113" s="73" t="s">
        <v>256</v>
      </c>
      <c r="H113" s="73" t="s">
        <v>305</v>
      </c>
      <c r="I113" s="71" t="s">
        <v>189</v>
      </c>
      <c r="J113" s="71" t="s">
        <v>40</v>
      </c>
      <c r="K113" s="71" t="s">
        <v>1</v>
      </c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>
        <f>$B113</f>
        <v>110</v>
      </c>
      <c r="X113" s="16"/>
      <c r="Y113" s="16"/>
      <c r="Z113" s="16"/>
      <c r="AA113" s="16"/>
      <c r="AB113" s="16"/>
      <c r="AC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>
        <f>$D113</f>
        <v>78</v>
      </c>
      <c r="AQ113" s="16"/>
      <c r="AR113" s="16"/>
      <c r="AS113" s="16"/>
      <c r="AT113" s="16"/>
      <c r="AU113" s="16"/>
      <c r="AV113" s="16"/>
    </row>
    <row r="114" spans="1:48" ht="13.5" customHeight="1">
      <c r="A114" s="71">
        <v>391</v>
      </c>
      <c r="B114" s="71">
        <v>111</v>
      </c>
      <c r="C114" s="71">
        <v>9</v>
      </c>
      <c r="D114" s="71">
        <v>79</v>
      </c>
      <c r="E114" s="71">
        <v>439</v>
      </c>
      <c r="F114" s="72">
        <v>0.038935185185185184</v>
      </c>
      <c r="G114" s="73" t="s">
        <v>306</v>
      </c>
      <c r="H114" s="73" t="s">
        <v>307</v>
      </c>
      <c r="I114" s="71" t="s">
        <v>217</v>
      </c>
      <c r="J114" s="71" t="s">
        <v>38</v>
      </c>
      <c r="K114" s="71" t="s">
        <v>1</v>
      </c>
      <c r="L114" s="16"/>
      <c r="M114" s="16"/>
      <c r="N114" s="16"/>
      <c r="O114" s="16"/>
      <c r="P114" s="16"/>
      <c r="Q114" s="16">
        <f>$B114</f>
        <v>111</v>
      </c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E114" s="16"/>
      <c r="AF114" s="16"/>
      <c r="AG114" s="16"/>
      <c r="AH114" s="16"/>
      <c r="AI114" s="16"/>
      <c r="AJ114" s="16">
        <f>$D114</f>
        <v>79</v>
      </c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</row>
    <row r="115" spans="1:48" ht="13.5" customHeight="1">
      <c r="A115" s="71">
        <v>392</v>
      </c>
      <c r="B115" s="71">
        <v>112</v>
      </c>
      <c r="C115" s="71">
        <v>38</v>
      </c>
      <c r="D115" s="71">
        <v>80</v>
      </c>
      <c r="E115" s="71">
        <v>537</v>
      </c>
      <c r="F115" s="72">
        <v>0.03896990740740741</v>
      </c>
      <c r="G115" s="73" t="s">
        <v>308</v>
      </c>
      <c r="H115" s="73" t="s">
        <v>309</v>
      </c>
      <c r="I115" s="71" t="s">
        <v>189</v>
      </c>
      <c r="J115" s="71" t="s">
        <v>39</v>
      </c>
      <c r="K115" s="71" t="s">
        <v>1</v>
      </c>
      <c r="L115" s="16"/>
      <c r="M115" s="16"/>
      <c r="N115" s="16"/>
      <c r="O115" s="16"/>
      <c r="P115" s="16"/>
      <c r="Q115" s="16"/>
      <c r="R115" s="16">
        <f>$B115</f>
        <v>112</v>
      </c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E115" s="16"/>
      <c r="AF115" s="16"/>
      <c r="AG115" s="16"/>
      <c r="AH115" s="16"/>
      <c r="AI115" s="16"/>
      <c r="AJ115" s="16"/>
      <c r="AK115" s="16">
        <f>$D115</f>
        <v>80</v>
      </c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</row>
    <row r="116" spans="1:48" ht="13.5" customHeight="1">
      <c r="A116" s="71">
        <v>393</v>
      </c>
      <c r="B116" s="71">
        <v>113</v>
      </c>
      <c r="C116" s="71"/>
      <c r="D116" s="71"/>
      <c r="E116" s="71">
        <v>3021</v>
      </c>
      <c r="F116" s="72">
        <v>0.038970023148148146</v>
      </c>
      <c r="G116" s="73" t="s">
        <v>148</v>
      </c>
      <c r="H116" s="73" t="s">
        <v>149</v>
      </c>
      <c r="I116" s="71" t="s">
        <v>87</v>
      </c>
      <c r="J116" s="71" t="s">
        <v>150</v>
      </c>
      <c r="K116" s="71" t="s">
        <v>1</v>
      </c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>
        <f>$B116</f>
        <v>113</v>
      </c>
      <c r="W116" s="16"/>
      <c r="X116" s="16"/>
      <c r="Y116" s="16"/>
      <c r="Z116" s="16"/>
      <c r="AA116" s="16"/>
      <c r="AB116" s="16"/>
      <c r="AC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</row>
    <row r="117" spans="1:48" ht="13.5" customHeight="1">
      <c r="A117" s="71">
        <v>396</v>
      </c>
      <c r="B117" s="71">
        <v>114</v>
      </c>
      <c r="C117" s="71">
        <v>39</v>
      </c>
      <c r="D117" s="71">
        <v>81</v>
      </c>
      <c r="E117" s="71">
        <v>737</v>
      </c>
      <c r="F117" s="72">
        <v>0.039074074074074074</v>
      </c>
      <c r="G117" s="73" t="s">
        <v>310</v>
      </c>
      <c r="H117" s="73" t="s">
        <v>311</v>
      </c>
      <c r="I117" s="71" t="s">
        <v>189</v>
      </c>
      <c r="J117" s="71" t="s">
        <v>92</v>
      </c>
      <c r="K117" s="71" t="s">
        <v>1</v>
      </c>
      <c r="L117" s="16"/>
      <c r="M117" s="16"/>
      <c r="N117" s="16"/>
      <c r="O117" s="16"/>
      <c r="P117" s="16"/>
      <c r="Q117" s="16"/>
      <c r="R117" s="16"/>
      <c r="S117" s="16"/>
      <c r="T117" s="16">
        <f>$B117</f>
        <v>114</v>
      </c>
      <c r="U117" s="16"/>
      <c r="V117" s="16"/>
      <c r="W117" s="16"/>
      <c r="X117" s="16"/>
      <c r="Y117" s="16"/>
      <c r="Z117" s="16"/>
      <c r="AA117" s="16"/>
      <c r="AB117" s="16"/>
      <c r="AC117" s="16"/>
      <c r="AE117" s="16"/>
      <c r="AF117" s="16"/>
      <c r="AG117" s="16"/>
      <c r="AH117" s="16"/>
      <c r="AI117" s="16"/>
      <c r="AJ117" s="16"/>
      <c r="AK117" s="16"/>
      <c r="AL117" s="16"/>
      <c r="AM117" s="16">
        <f>$D117</f>
        <v>81</v>
      </c>
      <c r="AN117" s="16"/>
      <c r="AO117" s="16"/>
      <c r="AP117" s="16"/>
      <c r="AQ117" s="16"/>
      <c r="AR117" s="16"/>
      <c r="AS117" s="16"/>
      <c r="AT117" s="16"/>
      <c r="AU117" s="16"/>
      <c r="AV117" s="16"/>
    </row>
    <row r="118" spans="1:48" ht="13.5" customHeight="1">
      <c r="A118" s="71">
        <v>399</v>
      </c>
      <c r="B118" s="71">
        <v>115</v>
      </c>
      <c r="C118" s="71">
        <v>34</v>
      </c>
      <c r="D118" s="71">
        <v>82</v>
      </c>
      <c r="E118" s="71">
        <v>1454</v>
      </c>
      <c r="F118" s="72">
        <v>0.03912037037037037</v>
      </c>
      <c r="G118" s="73" t="s">
        <v>190</v>
      </c>
      <c r="H118" s="73" t="s">
        <v>312</v>
      </c>
      <c r="I118" s="71" t="s">
        <v>183</v>
      </c>
      <c r="J118" s="71" t="s">
        <v>41</v>
      </c>
      <c r="K118" s="71" t="s">
        <v>1</v>
      </c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>
        <f>$B118</f>
        <v>115</v>
      </c>
      <c r="AA118" s="16"/>
      <c r="AB118" s="16"/>
      <c r="AC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>
        <f>$D118</f>
        <v>82</v>
      </c>
      <c r="AT118" s="16"/>
      <c r="AU118" s="16"/>
      <c r="AV118" s="16"/>
    </row>
    <row r="119" spans="1:48" ht="13.5" customHeight="1">
      <c r="A119" s="71">
        <v>401</v>
      </c>
      <c r="B119" s="71">
        <v>116</v>
      </c>
      <c r="C119" s="71">
        <v>35</v>
      </c>
      <c r="D119" s="71">
        <v>83</v>
      </c>
      <c r="E119" s="71">
        <v>1409</v>
      </c>
      <c r="F119" s="72">
        <v>0.03916666666666667</v>
      </c>
      <c r="G119" s="73" t="s">
        <v>88</v>
      </c>
      <c r="H119" s="73" t="s">
        <v>313</v>
      </c>
      <c r="I119" s="71" t="s">
        <v>183</v>
      </c>
      <c r="J119" s="71" t="s">
        <v>41</v>
      </c>
      <c r="K119" s="71" t="s">
        <v>1</v>
      </c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>
        <f>$B119</f>
        <v>116</v>
      </c>
      <c r="AA119" s="16"/>
      <c r="AB119" s="16"/>
      <c r="AC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>
        <f>$D119</f>
        <v>83</v>
      </c>
      <c r="AT119" s="16"/>
      <c r="AU119" s="16"/>
      <c r="AV119" s="16"/>
    </row>
    <row r="120" spans="1:48" ht="13.5" customHeight="1">
      <c r="A120" s="71">
        <v>402</v>
      </c>
      <c r="B120" s="71">
        <v>117</v>
      </c>
      <c r="C120" s="71">
        <v>36</v>
      </c>
      <c r="D120" s="71">
        <v>84</v>
      </c>
      <c r="E120" s="71">
        <v>15</v>
      </c>
      <c r="F120" s="72">
        <v>0.03920138888888889</v>
      </c>
      <c r="G120" s="73" t="s">
        <v>314</v>
      </c>
      <c r="H120" s="73" t="s">
        <v>315</v>
      </c>
      <c r="I120" s="71" t="s">
        <v>183</v>
      </c>
      <c r="J120" s="71" t="s">
        <v>36</v>
      </c>
      <c r="K120" s="71" t="s">
        <v>1</v>
      </c>
      <c r="L120" s="16">
        <f>$B120</f>
        <v>117</v>
      </c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E120" s="16">
        <f>$D120</f>
        <v>84</v>
      </c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</row>
    <row r="121" spans="1:48" ht="13.5" customHeight="1">
      <c r="A121" s="71">
        <v>403</v>
      </c>
      <c r="B121" s="71">
        <v>118</v>
      </c>
      <c r="C121" s="71">
        <v>37</v>
      </c>
      <c r="D121" s="71">
        <v>85</v>
      </c>
      <c r="E121" s="71">
        <v>860</v>
      </c>
      <c r="F121" s="72">
        <v>0.039247685185185184</v>
      </c>
      <c r="G121" s="73" t="s">
        <v>316</v>
      </c>
      <c r="H121" s="73" t="s">
        <v>317</v>
      </c>
      <c r="I121" s="71" t="s">
        <v>183</v>
      </c>
      <c r="J121" s="71" t="s">
        <v>40</v>
      </c>
      <c r="K121" s="71" t="s">
        <v>1</v>
      </c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>
        <f>$B121</f>
        <v>118</v>
      </c>
      <c r="X121" s="16"/>
      <c r="Y121" s="16"/>
      <c r="Z121" s="16"/>
      <c r="AA121" s="16"/>
      <c r="AB121" s="16"/>
      <c r="AC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>
        <f>$D121</f>
        <v>85</v>
      </c>
      <c r="AQ121" s="16"/>
      <c r="AR121" s="16"/>
      <c r="AS121" s="16"/>
      <c r="AT121" s="16"/>
      <c r="AU121" s="16"/>
      <c r="AV121" s="16"/>
    </row>
    <row r="122" spans="1:48" ht="13.5" customHeight="1">
      <c r="A122" s="71">
        <v>404</v>
      </c>
      <c r="B122" s="71">
        <v>119</v>
      </c>
      <c r="C122" s="71"/>
      <c r="D122" s="71"/>
      <c r="E122" s="71">
        <v>21</v>
      </c>
      <c r="F122" s="72">
        <v>0.03925925925925926</v>
      </c>
      <c r="G122" s="73" t="s">
        <v>151</v>
      </c>
      <c r="H122" s="73" t="s">
        <v>152</v>
      </c>
      <c r="I122" s="71" t="s">
        <v>87</v>
      </c>
      <c r="J122" s="71" t="s">
        <v>36</v>
      </c>
      <c r="K122" s="71" t="s">
        <v>1</v>
      </c>
      <c r="L122" s="16">
        <f>$B122</f>
        <v>119</v>
      </c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</row>
    <row r="123" spans="1:48" ht="13.5" customHeight="1">
      <c r="A123" s="71">
        <v>406</v>
      </c>
      <c r="B123" s="71">
        <v>120</v>
      </c>
      <c r="C123" s="71">
        <v>40</v>
      </c>
      <c r="D123" s="71">
        <v>86</v>
      </c>
      <c r="E123" s="71">
        <v>1524</v>
      </c>
      <c r="F123" s="72">
        <v>0.03927083333333333</v>
      </c>
      <c r="G123" s="73" t="s">
        <v>129</v>
      </c>
      <c r="H123" s="73" t="s">
        <v>318</v>
      </c>
      <c r="I123" s="71" t="s">
        <v>189</v>
      </c>
      <c r="J123" s="71" t="s">
        <v>60</v>
      </c>
      <c r="K123" s="71" t="s">
        <v>1</v>
      </c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>
        <f>$B123</f>
        <v>120</v>
      </c>
      <c r="AB123" s="16"/>
      <c r="AC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>
        <f>$D123</f>
        <v>86</v>
      </c>
      <c r="AU123" s="16"/>
      <c r="AV123" s="16"/>
    </row>
    <row r="124" spans="1:48" ht="13.5" customHeight="1">
      <c r="A124" s="71">
        <v>407</v>
      </c>
      <c r="B124" s="71">
        <v>121</v>
      </c>
      <c r="C124" s="71">
        <v>38</v>
      </c>
      <c r="D124" s="71">
        <v>87</v>
      </c>
      <c r="E124" s="71">
        <v>395</v>
      </c>
      <c r="F124" s="72">
        <v>0.039328703703703706</v>
      </c>
      <c r="G124" s="73" t="s">
        <v>319</v>
      </c>
      <c r="H124" s="73" t="s">
        <v>320</v>
      </c>
      <c r="I124" s="71" t="s">
        <v>183</v>
      </c>
      <c r="J124" s="71" t="s">
        <v>38</v>
      </c>
      <c r="K124" s="71" t="s">
        <v>1</v>
      </c>
      <c r="L124" s="16"/>
      <c r="M124" s="16"/>
      <c r="N124" s="16"/>
      <c r="O124" s="16"/>
      <c r="P124" s="16"/>
      <c r="Q124" s="16">
        <f>$B124</f>
        <v>121</v>
      </c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E124" s="16"/>
      <c r="AF124" s="16"/>
      <c r="AG124" s="16"/>
      <c r="AH124" s="16"/>
      <c r="AI124" s="16"/>
      <c r="AJ124" s="16">
        <f>$D124</f>
        <v>87</v>
      </c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</row>
    <row r="125" spans="1:48" ht="13.5" customHeight="1">
      <c r="A125" s="71">
        <v>408</v>
      </c>
      <c r="B125" s="71">
        <v>122</v>
      </c>
      <c r="C125" s="71">
        <v>10</v>
      </c>
      <c r="D125" s="71">
        <v>88</v>
      </c>
      <c r="E125" s="71">
        <v>1438</v>
      </c>
      <c r="F125" s="72">
        <v>0.03936342592592593</v>
      </c>
      <c r="G125" s="73" t="s">
        <v>321</v>
      </c>
      <c r="H125" s="73" t="s">
        <v>322</v>
      </c>
      <c r="I125" s="71" t="s">
        <v>217</v>
      </c>
      <c r="J125" s="71" t="s">
        <v>41</v>
      </c>
      <c r="K125" s="71" t="s">
        <v>1</v>
      </c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>
        <f>$B125</f>
        <v>122</v>
      </c>
      <c r="AA125" s="16"/>
      <c r="AB125" s="16"/>
      <c r="AC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>
        <f>$D125</f>
        <v>88</v>
      </c>
      <c r="AT125" s="16"/>
      <c r="AU125" s="16"/>
      <c r="AV125" s="16"/>
    </row>
    <row r="126" spans="1:48" ht="13.5" customHeight="1">
      <c r="A126" s="71">
        <v>409</v>
      </c>
      <c r="B126" s="71">
        <v>123</v>
      </c>
      <c r="C126" s="71">
        <v>41</v>
      </c>
      <c r="D126" s="71">
        <v>89</v>
      </c>
      <c r="E126" s="71">
        <v>1463</v>
      </c>
      <c r="F126" s="72">
        <v>0.039386574074074074</v>
      </c>
      <c r="G126" s="73" t="s">
        <v>323</v>
      </c>
      <c r="H126" s="73" t="s">
        <v>324</v>
      </c>
      <c r="I126" s="71" t="s">
        <v>189</v>
      </c>
      <c r="J126" s="71" t="s">
        <v>41</v>
      </c>
      <c r="K126" s="71" t="s">
        <v>1</v>
      </c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>
        <f>$B126</f>
        <v>123</v>
      </c>
      <c r="AA126" s="16"/>
      <c r="AB126" s="16"/>
      <c r="AC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>
        <f>$D126</f>
        <v>89</v>
      </c>
      <c r="AT126" s="16"/>
      <c r="AU126" s="16"/>
      <c r="AV126" s="16"/>
    </row>
    <row r="127" spans="1:48" ht="13.5" customHeight="1">
      <c r="A127" s="71">
        <v>410</v>
      </c>
      <c r="B127" s="71">
        <v>124</v>
      </c>
      <c r="C127" s="71">
        <v>42</v>
      </c>
      <c r="D127" s="71">
        <v>90</v>
      </c>
      <c r="E127" s="71">
        <v>434</v>
      </c>
      <c r="F127" s="72">
        <v>0.03939814814814815</v>
      </c>
      <c r="G127" s="73" t="s">
        <v>325</v>
      </c>
      <c r="H127" s="73" t="s">
        <v>326</v>
      </c>
      <c r="I127" s="71" t="s">
        <v>189</v>
      </c>
      <c r="J127" s="71" t="s">
        <v>38</v>
      </c>
      <c r="K127" s="71" t="s">
        <v>1</v>
      </c>
      <c r="L127" s="16"/>
      <c r="M127" s="16"/>
      <c r="N127" s="16"/>
      <c r="O127" s="16"/>
      <c r="P127" s="16"/>
      <c r="Q127" s="16">
        <f>$B127</f>
        <v>124</v>
      </c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E127" s="16"/>
      <c r="AF127" s="16"/>
      <c r="AG127" s="16"/>
      <c r="AH127" s="16"/>
      <c r="AI127" s="16"/>
      <c r="AJ127" s="16">
        <f>$D127</f>
        <v>90</v>
      </c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</row>
    <row r="128" spans="1:48" ht="13.5" customHeight="1">
      <c r="A128" s="71">
        <v>416</v>
      </c>
      <c r="B128" s="71">
        <v>125</v>
      </c>
      <c r="C128" s="71"/>
      <c r="D128" s="71"/>
      <c r="E128" s="71">
        <v>1399</v>
      </c>
      <c r="F128" s="72">
        <v>0.0396412037037037</v>
      </c>
      <c r="G128" s="73" t="s">
        <v>153</v>
      </c>
      <c r="H128" s="73" t="s">
        <v>152</v>
      </c>
      <c r="I128" s="71" t="s">
        <v>87</v>
      </c>
      <c r="J128" s="71" t="s">
        <v>41</v>
      </c>
      <c r="K128" s="71" t="s">
        <v>1</v>
      </c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>
        <f>$B128</f>
        <v>125</v>
      </c>
      <c r="AA128" s="16"/>
      <c r="AB128" s="16"/>
      <c r="AC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</row>
    <row r="129" spans="1:48" ht="13.5" customHeight="1">
      <c r="A129" s="71">
        <v>417</v>
      </c>
      <c r="B129" s="71">
        <v>126</v>
      </c>
      <c r="C129" s="71"/>
      <c r="D129" s="71"/>
      <c r="E129" s="71">
        <v>1568</v>
      </c>
      <c r="F129" s="72">
        <v>0.03964131944444444</v>
      </c>
      <c r="G129" s="73" t="s">
        <v>154</v>
      </c>
      <c r="H129" s="73" t="s">
        <v>155</v>
      </c>
      <c r="I129" s="71" t="s">
        <v>87</v>
      </c>
      <c r="J129" s="71" t="s">
        <v>82</v>
      </c>
      <c r="K129" s="71" t="s">
        <v>1</v>
      </c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>
        <f aca="true" t="shared" si="0" ref="AB129:AB134">$B129</f>
        <v>126</v>
      </c>
      <c r="AC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</row>
    <row r="130" spans="1:48" ht="13.5" customHeight="1">
      <c r="A130" s="71">
        <v>418</v>
      </c>
      <c r="B130" s="71">
        <v>127</v>
      </c>
      <c r="C130" s="71">
        <v>43</v>
      </c>
      <c r="D130" s="71">
        <v>91</v>
      </c>
      <c r="E130" s="71">
        <v>1565</v>
      </c>
      <c r="F130" s="72">
        <v>0.03964143518518518</v>
      </c>
      <c r="G130" s="73" t="s">
        <v>327</v>
      </c>
      <c r="H130" s="73" t="s">
        <v>328</v>
      </c>
      <c r="I130" s="71" t="s">
        <v>189</v>
      </c>
      <c r="J130" s="71" t="s">
        <v>82</v>
      </c>
      <c r="K130" s="71" t="s">
        <v>1</v>
      </c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>
        <f t="shared" si="0"/>
        <v>127</v>
      </c>
      <c r="AC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>
        <f>$D130</f>
        <v>91</v>
      </c>
      <c r="AV130" s="16"/>
    </row>
    <row r="131" spans="1:48" ht="13.5" customHeight="1">
      <c r="A131" s="71">
        <v>419</v>
      </c>
      <c r="B131" s="71">
        <v>128</v>
      </c>
      <c r="C131" s="71">
        <v>11</v>
      </c>
      <c r="D131" s="71">
        <v>92</v>
      </c>
      <c r="E131" s="71">
        <v>1567</v>
      </c>
      <c r="F131" s="72">
        <v>0.039641550925925924</v>
      </c>
      <c r="G131" s="73" t="s">
        <v>253</v>
      </c>
      <c r="H131" s="73" t="s">
        <v>329</v>
      </c>
      <c r="I131" s="71" t="s">
        <v>217</v>
      </c>
      <c r="J131" s="71" t="s">
        <v>82</v>
      </c>
      <c r="K131" s="71" t="s">
        <v>1</v>
      </c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>
        <f t="shared" si="0"/>
        <v>128</v>
      </c>
      <c r="AC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>
        <f>$D131</f>
        <v>92</v>
      </c>
      <c r="AV131" s="16"/>
    </row>
    <row r="132" spans="1:48" ht="13.5" customHeight="1">
      <c r="A132" s="71">
        <v>420</v>
      </c>
      <c r="B132" s="71">
        <v>129</v>
      </c>
      <c r="C132" s="71">
        <v>39</v>
      </c>
      <c r="D132" s="71">
        <v>93</v>
      </c>
      <c r="E132" s="71">
        <v>1578</v>
      </c>
      <c r="F132" s="72">
        <v>0.039641666666666665</v>
      </c>
      <c r="G132" s="73" t="s">
        <v>255</v>
      </c>
      <c r="H132" s="73" t="s">
        <v>330</v>
      </c>
      <c r="I132" s="71" t="s">
        <v>183</v>
      </c>
      <c r="J132" s="71" t="s">
        <v>82</v>
      </c>
      <c r="K132" s="71" t="s">
        <v>1</v>
      </c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>
        <f t="shared" si="0"/>
        <v>129</v>
      </c>
      <c r="AC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>
        <f>$D132</f>
        <v>93</v>
      </c>
      <c r="AV132" s="16"/>
    </row>
    <row r="133" spans="1:48" ht="13.5" customHeight="1">
      <c r="A133" s="71">
        <v>421</v>
      </c>
      <c r="B133" s="71">
        <v>130</v>
      </c>
      <c r="C133" s="71">
        <v>44</v>
      </c>
      <c r="D133" s="71">
        <v>94</v>
      </c>
      <c r="E133" s="71">
        <v>1566</v>
      </c>
      <c r="F133" s="72">
        <v>0.03964178240740741</v>
      </c>
      <c r="G133" s="73" t="s">
        <v>144</v>
      </c>
      <c r="H133" s="73" t="s">
        <v>331</v>
      </c>
      <c r="I133" s="71" t="s">
        <v>189</v>
      </c>
      <c r="J133" s="71" t="s">
        <v>82</v>
      </c>
      <c r="K133" s="71" t="s">
        <v>1</v>
      </c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>
        <f t="shared" si="0"/>
        <v>130</v>
      </c>
      <c r="AC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>
        <f>$D133</f>
        <v>94</v>
      </c>
      <c r="AV133" s="16"/>
    </row>
    <row r="134" spans="1:48" ht="13.5" customHeight="1">
      <c r="A134" s="71">
        <v>422</v>
      </c>
      <c r="B134" s="71">
        <v>131</v>
      </c>
      <c r="C134" s="71"/>
      <c r="D134" s="71"/>
      <c r="E134" s="71">
        <v>2003</v>
      </c>
      <c r="F134" s="72">
        <v>0.03965277777777777</v>
      </c>
      <c r="G134" s="73" t="s">
        <v>156</v>
      </c>
      <c r="H134" s="73" t="s">
        <v>157</v>
      </c>
      <c r="I134" s="71" t="s">
        <v>87</v>
      </c>
      <c r="J134" s="71" t="s">
        <v>82</v>
      </c>
      <c r="K134" s="71" t="s">
        <v>1</v>
      </c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>
        <f t="shared" si="0"/>
        <v>131</v>
      </c>
      <c r="AC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</row>
    <row r="135" spans="1:48" ht="13.5" customHeight="1">
      <c r="A135" s="71">
        <v>425</v>
      </c>
      <c r="B135" s="71">
        <v>132</v>
      </c>
      <c r="C135" s="71">
        <v>45</v>
      </c>
      <c r="D135" s="71">
        <v>95</v>
      </c>
      <c r="E135" s="71">
        <v>553</v>
      </c>
      <c r="F135" s="72">
        <v>0.039872685185185185</v>
      </c>
      <c r="G135" s="73" t="s">
        <v>332</v>
      </c>
      <c r="H135" s="73" t="s">
        <v>185</v>
      </c>
      <c r="I135" s="71" t="s">
        <v>189</v>
      </c>
      <c r="J135" s="71" t="s">
        <v>39</v>
      </c>
      <c r="K135" s="71" t="s">
        <v>1</v>
      </c>
      <c r="L135" s="16"/>
      <c r="M135" s="16"/>
      <c r="N135" s="16"/>
      <c r="O135" s="16"/>
      <c r="P135" s="16"/>
      <c r="Q135" s="16"/>
      <c r="R135" s="16">
        <f>$B135</f>
        <v>132</v>
      </c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E135" s="16"/>
      <c r="AF135" s="16"/>
      <c r="AG135" s="16"/>
      <c r="AH135" s="16"/>
      <c r="AI135" s="16"/>
      <c r="AJ135" s="16"/>
      <c r="AK135" s="16">
        <f>$D135</f>
        <v>95</v>
      </c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</row>
    <row r="136" spans="1:48" ht="13.5" customHeight="1">
      <c r="A136" s="71">
        <v>427</v>
      </c>
      <c r="B136" s="71">
        <v>133</v>
      </c>
      <c r="C136" s="71"/>
      <c r="D136" s="71"/>
      <c r="E136" s="71">
        <v>1496</v>
      </c>
      <c r="F136" s="72">
        <v>0.03998842592592593</v>
      </c>
      <c r="G136" s="73" t="s">
        <v>88</v>
      </c>
      <c r="H136" s="73" t="s">
        <v>158</v>
      </c>
      <c r="I136" s="71" t="s">
        <v>87</v>
      </c>
      <c r="J136" s="71" t="s">
        <v>41</v>
      </c>
      <c r="K136" s="71" t="s">
        <v>1</v>
      </c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>
        <f>$B136</f>
        <v>133</v>
      </c>
      <c r="AA136" s="16"/>
      <c r="AB136" s="16"/>
      <c r="AC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</row>
    <row r="137" spans="1:48" ht="13.5" customHeight="1">
      <c r="A137" s="71">
        <v>428</v>
      </c>
      <c r="B137" s="71">
        <v>134</v>
      </c>
      <c r="C137" s="71"/>
      <c r="D137" s="71"/>
      <c r="E137" s="71">
        <v>976</v>
      </c>
      <c r="F137" s="72">
        <v>0.04005787037037037</v>
      </c>
      <c r="G137" s="73" t="s">
        <v>159</v>
      </c>
      <c r="H137" s="73" t="s">
        <v>160</v>
      </c>
      <c r="I137" s="71" t="s">
        <v>87</v>
      </c>
      <c r="J137" s="71" t="s">
        <v>26</v>
      </c>
      <c r="K137" s="71" t="s">
        <v>1</v>
      </c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>
        <f>$B137</f>
        <v>134</v>
      </c>
      <c r="Y137" s="16"/>
      <c r="Z137" s="16"/>
      <c r="AA137" s="16"/>
      <c r="AB137" s="16"/>
      <c r="AC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</row>
    <row r="138" spans="1:48" ht="13.5" customHeight="1">
      <c r="A138" s="71">
        <v>430</v>
      </c>
      <c r="B138" s="71">
        <v>135</v>
      </c>
      <c r="C138" s="71">
        <v>40</v>
      </c>
      <c r="D138" s="71">
        <v>96</v>
      </c>
      <c r="E138" s="71">
        <v>428</v>
      </c>
      <c r="F138" s="72">
        <v>0.040150462962962964</v>
      </c>
      <c r="G138" s="73" t="s">
        <v>133</v>
      </c>
      <c r="H138" s="73" t="s">
        <v>333</v>
      </c>
      <c r="I138" s="71" t="s">
        <v>183</v>
      </c>
      <c r="J138" s="71" t="s">
        <v>38</v>
      </c>
      <c r="K138" s="71" t="s">
        <v>1</v>
      </c>
      <c r="L138" s="16"/>
      <c r="M138" s="16"/>
      <c r="N138" s="16"/>
      <c r="O138" s="16"/>
      <c r="P138" s="16"/>
      <c r="Q138" s="16">
        <f>$B138</f>
        <v>135</v>
      </c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E138" s="16"/>
      <c r="AF138" s="16"/>
      <c r="AG138" s="16"/>
      <c r="AH138" s="16"/>
      <c r="AI138" s="16"/>
      <c r="AJ138" s="16">
        <f>$D138</f>
        <v>96</v>
      </c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</row>
    <row r="139" spans="1:48" ht="13.5" customHeight="1">
      <c r="A139" s="71">
        <v>431</v>
      </c>
      <c r="B139" s="71">
        <v>136</v>
      </c>
      <c r="C139" s="71">
        <v>41</v>
      </c>
      <c r="D139" s="71">
        <v>97</v>
      </c>
      <c r="E139" s="71">
        <v>1450</v>
      </c>
      <c r="F139" s="72">
        <v>0.04019675925925926</v>
      </c>
      <c r="G139" s="73" t="s">
        <v>226</v>
      </c>
      <c r="H139" s="73" t="s">
        <v>161</v>
      </c>
      <c r="I139" s="71" t="s">
        <v>183</v>
      </c>
      <c r="J139" s="71" t="s">
        <v>41</v>
      </c>
      <c r="K139" s="71" t="s">
        <v>1</v>
      </c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>
        <f>$B139</f>
        <v>136</v>
      </c>
      <c r="AA139" s="16"/>
      <c r="AB139" s="16"/>
      <c r="AC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>
        <f>$D139</f>
        <v>97</v>
      </c>
      <c r="AT139" s="16"/>
      <c r="AU139" s="16"/>
      <c r="AV139" s="16"/>
    </row>
    <row r="140" spans="1:48" ht="13.5" customHeight="1">
      <c r="A140" s="71">
        <v>432</v>
      </c>
      <c r="B140" s="71">
        <v>137</v>
      </c>
      <c r="C140" s="71"/>
      <c r="D140" s="71"/>
      <c r="E140" s="71">
        <v>1451</v>
      </c>
      <c r="F140" s="72">
        <v>0.040196875</v>
      </c>
      <c r="G140" s="73" t="s">
        <v>95</v>
      </c>
      <c r="H140" s="73" t="s">
        <v>161</v>
      </c>
      <c r="I140" s="71" t="s">
        <v>87</v>
      </c>
      <c r="J140" s="71" t="s">
        <v>41</v>
      </c>
      <c r="K140" s="71" t="s">
        <v>1</v>
      </c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>
        <f>$B140</f>
        <v>137</v>
      </c>
      <c r="AA140" s="16"/>
      <c r="AB140" s="16"/>
      <c r="AC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</row>
    <row r="141" spans="1:48" ht="13.5" customHeight="1">
      <c r="A141" s="71">
        <v>434</v>
      </c>
      <c r="B141" s="71">
        <v>138</v>
      </c>
      <c r="C141" s="71">
        <v>12</v>
      </c>
      <c r="D141" s="71">
        <v>98</v>
      </c>
      <c r="E141" s="71">
        <v>277</v>
      </c>
      <c r="F141" s="72">
        <v>0.04023148148148148</v>
      </c>
      <c r="G141" s="73" t="s">
        <v>334</v>
      </c>
      <c r="H141" s="73" t="s">
        <v>307</v>
      </c>
      <c r="I141" s="71" t="s">
        <v>217</v>
      </c>
      <c r="J141" s="71" t="s">
        <v>54</v>
      </c>
      <c r="K141" s="71" t="s">
        <v>1</v>
      </c>
      <c r="L141" s="16"/>
      <c r="M141" s="16"/>
      <c r="N141" s="16"/>
      <c r="O141" s="16">
        <f>$B141</f>
        <v>138</v>
      </c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E141" s="16"/>
      <c r="AF141" s="16"/>
      <c r="AG141" s="16"/>
      <c r="AH141" s="16">
        <f>$D141</f>
        <v>98</v>
      </c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</row>
    <row r="142" spans="1:48" ht="13.5" customHeight="1">
      <c r="A142" s="71">
        <v>435</v>
      </c>
      <c r="B142" s="71">
        <v>139</v>
      </c>
      <c r="C142" s="71">
        <v>46</v>
      </c>
      <c r="D142" s="71">
        <v>99</v>
      </c>
      <c r="E142" s="71">
        <v>1901</v>
      </c>
      <c r="F142" s="72">
        <v>0.040254629629629626</v>
      </c>
      <c r="G142" s="73" t="s">
        <v>290</v>
      </c>
      <c r="H142" s="73" t="s">
        <v>166</v>
      </c>
      <c r="I142" s="71" t="s">
        <v>189</v>
      </c>
      <c r="J142" s="71" t="s">
        <v>39</v>
      </c>
      <c r="K142" s="71" t="s">
        <v>1</v>
      </c>
      <c r="L142" s="16"/>
      <c r="M142" s="16"/>
      <c r="N142" s="16"/>
      <c r="O142" s="16"/>
      <c r="P142" s="16"/>
      <c r="Q142" s="16"/>
      <c r="R142" s="16">
        <f>$B142</f>
        <v>139</v>
      </c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E142" s="16"/>
      <c r="AF142" s="16"/>
      <c r="AG142" s="16"/>
      <c r="AH142" s="16"/>
      <c r="AI142" s="16"/>
      <c r="AJ142" s="16"/>
      <c r="AK142" s="16">
        <f>$D142</f>
        <v>99</v>
      </c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</row>
    <row r="143" spans="1:48" ht="13.5" customHeight="1">
      <c r="A143" s="71">
        <v>436</v>
      </c>
      <c r="B143" s="71">
        <v>140</v>
      </c>
      <c r="C143" s="71">
        <v>42</v>
      </c>
      <c r="D143" s="71">
        <v>100</v>
      </c>
      <c r="E143" s="71">
        <v>1573</v>
      </c>
      <c r="F143" s="72">
        <v>0.0402662037037037</v>
      </c>
      <c r="G143" s="73" t="s">
        <v>112</v>
      </c>
      <c r="H143" s="73" t="s">
        <v>335</v>
      </c>
      <c r="I143" s="71" t="s">
        <v>183</v>
      </c>
      <c r="J143" s="71" t="s">
        <v>82</v>
      </c>
      <c r="K143" s="71" t="s">
        <v>1</v>
      </c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>
        <f>$B143</f>
        <v>140</v>
      </c>
      <c r="AC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>
        <f>$D143</f>
        <v>100</v>
      </c>
      <c r="AV143" s="16"/>
    </row>
    <row r="144" spans="1:48" ht="13.5" customHeight="1">
      <c r="A144" s="71">
        <v>437</v>
      </c>
      <c r="B144" s="71">
        <v>141</v>
      </c>
      <c r="C144" s="71">
        <v>47</v>
      </c>
      <c r="D144" s="71">
        <v>101</v>
      </c>
      <c r="E144" s="71">
        <v>613</v>
      </c>
      <c r="F144" s="72">
        <v>0.04027777777777778</v>
      </c>
      <c r="G144" s="73" t="s">
        <v>224</v>
      </c>
      <c r="H144" s="73" t="s">
        <v>336</v>
      </c>
      <c r="I144" s="71" t="s">
        <v>189</v>
      </c>
      <c r="J144" s="71" t="s">
        <v>24</v>
      </c>
      <c r="K144" s="71" t="s">
        <v>1</v>
      </c>
      <c r="L144" s="16"/>
      <c r="M144" s="16"/>
      <c r="N144" s="16"/>
      <c r="O144" s="16"/>
      <c r="P144" s="16"/>
      <c r="Q144" s="16"/>
      <c r="R144" s="16"/>
      <c r="S144" s="16">
        <f>$B144</f>
        <v>141</v>
      </c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E144" s="16"/>
      <c r="AF144" s="16"/>
      <c r="AG144" s="16"/>
      <c r="AH144" s="16"/>
      <c r="AI144" s="16"/>
      <c r="AJ144" s="16"/>
      <c r="AK144" s="16"/>
      <c r="AL144" s="16">
        <f>$D144</f>
        <v>101</v>
      </c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</row>
    <row r="145" spans="1:48" ht="13.5" customHeight="1">
      <c r="A145" s="71">
        <v>438</v>
      </c>
      <c r="B145" s="71">
        <v>142</v>
      </c>
      <c r="C145" s="71">
        <v>43</v>
      </c>
      <c r="D145" s="71">
        <v>102</v>
      </c>
      <c r="E145" s="71">
        <v>1900</v>
      </c>
      <c r="F145" s="72">
        <v>0.04030092592592593</v>
      </c>
      <c r="G145" s="88" t="s">
        <v>748</v>
      </c>
      <c r="H145" s="88" t="s">
        <v>749</v>
      </c>
      <c r="I145" s="61" t="s">
        <v>183</v>
      </c>
      <c r="J145" s="61" t="s">
        <v>39</v>
      </c>
      <c r="K145" s="71" t="s">
        <v>1</v>
      </c>
      <c r="L145" s="16"/>
      <c r="M145" s="16"/>
      <c r="N145" s="16"/>
      <c r="O145" s="16"/>
      <c r="P145" s="16"/>
      <c r="Q145" s="16"/>
      <c r="R145" s="16">
        <f>$B145</f>
        <v>142</v>
      </c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E145" s="16"/>
      <c r="AF145" s="16"/>
      <c r="AG145" s="16"/>
      <c r="AH145" s="16"/>
      <c r="AI145" s="16"/>
      <c r="AJ145" s="16"/>
      <c r="AK145" s="16">
        <f>$D145</f>
        <v>102</v>
      </c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</row>
    <row r="146" spans="1:48" ht="13.5" customHeight="1">
      <c r="A146" s="71">
        <v>439</v>
      </c>
      <c r="B146" s="71">
        <v>143</v>
      </c>
      <c r="C146" s="71"/>
      <c r="D146" s="71"/>
      <c r="E146" s="71">
        <v>1423</v>
      </c>
      <c r="F146" s="72">
        <v>0.040324074074074075</v>
      </c>
      <c r="G146" s="73" t="s">
        <v>93</v>
      </c>
      <c r="H146" s="73" t="s">
        <v>162</v>
      </c>
      <c r="I146" s="71" t="s">
        <v>87</v>
      </c>
      <c r="J146" s="71" t="s">
        <v>41</v>
      </c>
      <c r="K146" s="71" t="s">
        <v>1</v>
      </c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>
        <f>$B146</f>
        <v>143</v>
      </c>
      <c r="AA146" s="16"/>
      <c r="AB146" s="16"/>
      <c r="AC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</row>
    <row r="147" spans="1:48" ht="13.5" customHeight="1">
      <c r="A147" s="71">
        <v>440</v>
      </c>
      <c r="B147" s="71">
        <v>144</v>
      </c>
      <c r="C147" s="71">
        <v>48</v>
      </c>
      <c r="D147" s="71">
        <v>103</v>
      </c>
      <c r="E147" s="71">
        <v>1529</v>
      </c>
      <c r="F147" s="72">
        <v>0.040370370370370376</v>
      </c>
      <c r="G147" s="73" t="s">
        <v>259</v>
      </c>
      <c r="H147" s="73" t="s">
        <v>337</v>
      </c>
      <c r="I147" s="71" t="s">
        <v>189</v>
      </c>
      <c r="J147" s="71" t="s">
        <v>60</v>
      </c>
      <c r="K147" s="71" t="s">
        <v>1</v>
      </c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>
        <f>$B147</f>
        <v>144</v>
      </c>
      <c r="AB147" s="16"/>
      <c r="AC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>
        <f>$D147</f>
        <v>103</v>
      </c>
      <c r="AU147" s="16"/>
      <c r="AV147" s="16"/>
    </row>
    <row r="148" spans="1:48" ht="13.5" customHeight="1">
      <c r="A148" s="71">
        <v>443</v>
      </c>
      <c r="B148" s="71">
        <v>145</v>
      </c>
      <c r="C148" s="71">
        <v>44</v>
      </c>
      <c r="D148" s="71">
        <v>104</v>
      </c>
      <c r="E148" s="71">
        <v>1474</v>
      </c>
      <c r="F148" s="72">
        <v>0.04076388888888889</v>
      </c>
      <c r="G148" s="73" t="s">
        <v>338</v>
      </c>
      <c r="H148" s="73" t="s">
        <v>339</v>
      </c>
      <c r="I148" s="71" t="s">
        <v>183</v>
      </c>
      <c r="J148" s="71" t="s">
        <v>41</v>
      </c>
      <c r="K148" s="71" t="s">
        <v>1</v>
      </c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>
        <f>$B148</f>
        <v>145</v>
      </c>
      <c r="AA148" s="16"/>
      <c r="AB148" s="16"/>
      <c r="AC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>
        <f>$D148</f>
        <v>104</v>
      </c>
      <c r="AT148" s="16"/>
      <c r="AU148" s="16"/>
      <c r="AV148" s="16"/>
    </row>
    <row r="149" spans="1:48" ht="13.5" customHeight="1">
      <c r="A149" s="71">
        <v>444</v>
      </c>
      <c r="B149" s="71">
        <v>146</v>
      </c>
      <c r="C149" s="71"/>
      <c r="D149" s="71"/>
      <c r="E149" s="71">
        <v>1086</v>
      </c>
      <c r="F149" s="72">
        <v>0.04078703703703704</v>
      </c>
      <c r="G149" s="73" t="s">
        <v>163</v>
      </c>
      <c r="H149" s="73" t="s">
        <v>164</v>
      </c>
      <c r="I149" s="71" t="s">
        <v>87</v>
      </c>
      <c r="J149" s="71" t="s">
        <v>27</v>
      </c>
      <c r="K149" s="71" t="s">
        <v>1</v>
      </c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>
        <f>$B149</f>
        <v>146</v>
      </c>
      <c r="Z149" s="16"/>
      <c r="AA149" s="16"/>
      <c r="AB149" s="16"/>
      <c r="AC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</row>
    <row r="150" spans="1:48" ht="13.5" customHeight="1">
      <c r="A150" s="71">
        <v>445</v>
      </c>
      <c r="B150" s="71">
        <v>147</v>
      </c>
      <c r="C150" s="71">
        <v>49</v>
      </c>
      <c r="D150" s="71">
        <v>105</v>
      </c>
      <c r="E150" s="71">
        <v>1574</v>
      </c>
      <c r="F150" s="72">
        <v>0.04079861111111111</v>
      </c>
      <c r="G150" s="73" t="s">
        <v>340</v>
      </c>
      <c r="H150" s="73" t="s">
        <v>341</v>
      </c>
      <c r="I150" s="71" t="s">
        <v>189</v>
      </c>
      <c r="J150" s="71" t="s">
        <v>82</v>
      </c>
      <c r="K150" s="71" t="s">
        <v>1</v>
      </c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>
        <f>$B150</f>
        <v>147</v>
      </c>
      <c r="AC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>
        <f>$D150</f>
        <v>105</v>
      </c>
      <c r="AV150" s="16"/>
    </row>
    <row r="151" spans="1:48" ht="13.5" customHeight="1">
      <c r="A151" s="71">
        <v>446</v>
      </c>
      <c r="B151" s="71">
        <v>148</v>
      </c>
      <c r="C151" s="71">
        <v>50</v>
      </c>
      <c r="D151" s="71">
        <v>106</v>
      </c>
      <c r="E151" s="71">
        <v>413</v>
      </c>
      <c r="F151" s="72">
        <v>0.04130787037037037</v>
      </c>
      <c r="G151" s="73" t="s">
        <v>342</v>
      </c>
      <c r="H151" s="73" t="s">
        <v>343</v>
      </c>
      <c r="I151" s="71" t="s">
        <v>189</v>
      </c>
      <c r="J151" s="71" t="s">
        <v>38</v>
      </c>
      <c r="K151" s="71" t="s">
        <v>1</v>
      </c>
      <c r="L151" s="16"/>
      <c r="M151" s="16"/>
      <c r="N151" s="16"/>
      <c r="O151" s="16"/>
      <c r="P151" s="16"/>
      <c r="Q151" s="16">
        <f>$B151</f>
        <v>148</v>
      </c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E151" s="16"/>
      <c r="AF151" s="16"/>
      <c r="AG151" s="16"/>
      <c r="AH151" s="16"/>
      <c r="AI151" s="16"/>
      <c r="AJ151" s="16">
        <f>$D151</f>
        <v>106</v>
      </c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</row>
    <row r="152" spans="1:48" ht="13.5" customHeight="1">
      <c r="A152" s="71">
        <v>448</v>
      </c>
      <c r="B152" s="71">
        <v>149</v>
      </c>
      <c r="C152" s="71">
        <v>13</v>
      </c>
      <c r="D152" s="71">
        <v>107</v>
      </c>
      <c r="E152" s="71">
        <v>24</v>
      </c>
      <c r="F152" s="72">
        <v>0.041423726851851854</v>
      </c>
      <c r="G152" s="73" t="s">
        <v>344</v>
      </c>
      <c r="H152" s="73" t="s">
        <v>345</v>
      </c>
      <c r="I152" s="71" t="s">
        <v>217</v>
      </c>
      <c r="J152" s="71" t="s">
        <v>36</v>
      </c>
      <c r="K152" s="71" t="s">
        <v>1</v>
      </c>
      <c r="L152" s="16">
        <f>$B152</f>
        <v>149</v>
      </c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E152" s="16">
        <f>$D152</f>
        <v>107</v>
      </c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</row>
    <row r="153" spans="1:48" ht="13.5" customHeight="1">
      <c r="A153" s="71">
        <v>449</v>
      </c>
      <c r="B153" s="71">
        <v>150</v>
      </c>
      <c r="C153" s="71">
        <v>51</v>
      </c>
      <c r="D153" s="71">
        <v>108</v>
      </c>
      <c r="E153" s="71">
        <v>20</v>
      </c>
      <c r="F153" s="72">
        <v>0.04148148148148148</v>
      </c>
      <c r="G153" s="73" t="s">
        <v>144</v>
      </c>
      <c r="H153" s="73" t="s">
        <v>254</v>
      </c>
      <c r="I153" s="71" t="s">
        <v>189</v>
      </c>
      <c r="J153" s="71" t="s">
        <v>36</v>
      </c>
      <c r="K153" s="71" t="s">
        <v>1</v>
      </c>
      <c r="L153" s="16">
        <f>$B153</f>
        <v>150</v>
      </c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E153" s="16">
        <f>$D153</f>
        <v>108</v>
      </c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</row>
    <row r="154" spans="1:48" ht="13.5" customHeight="1">
      <c r="A154" s="71">
        <v>450</v>
      </c>
      <c r="B154" s="71">
        <v>151</v>
      </c>
      <c r="C154" s="71">
        <v>14</v>
      </c>
      <c r="D154" s="71">
        <v>109</v>
      </c>
      <c r="E154" s="71">
        <v>999</v>
      </c>
      <c r="F154" s="72">
        <v>0.0415162037037037</v>
      </c>
      <c r="G154" s="73" t="s">
        <v>144</v>
      </c>
      <c r="H154" s="73" t="s">
        <v>346</v>
      </c>
      <c r="I154" s="71" t="s">
        <v>217</v>
      </c>
      <c r="J154" s="71" t="s">
        <v>26</v>
      </c>
      <c r="K154" s="71" t="s">
        <v>1</v>
      </c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>
        <f>$B154</f>
        <v>151</v>
      </c>
      <c r="Y154" s="16"/>
      <c r="Z154" s="16"/>
      <c r="AA154" s="16"/>
      <c r="AB154" s="16"/>
      <c r="AC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>
        <f>$D154</f>
        <v>109</v>
      </c>
      <c r="AR154" s="16"/>
      <c r="AS154" s="16"/>
      <c r="AT154" s="16"/>
      <c r="AU154" s="16"/>
      <c r="AV154" s="16"/>
    </row>
    <row r="155" spans="1:48" ht="13.5" customHeight="1">
      <c r="A155" s="71">
        <v>451</v>
      </c>
      <c r="B155" s="71">
        <v>152</v>
      </c>
      <c r="C155" s="71"/>
      <c r="D155" s="71"/>
      <c r="E155" s="71">
        <v>546</v>
      </c>
      <c r="F155" s="72">
        <v>0.041527777777777775</v>
      </c>
      <c r="G155" s="73" t="s">
        <v>165</v>
      </c>
      <c r="H155" s="73" t="s">
        <v>166</v>
      </c>
      <c r="I155" s="71" t="s">
        <v>87</v>
      </c>
      <c r="J155" s="71" t="s">
        <v>39</v>
      </c>
      <c r="K155" s="71" t="s">
        <v>1</v>
      </c>
      <c r="L155" s="16"/>
      <c r="M155" s="16"/>
      <c r="N155" s="16"/>
      <c r="O155" s="16"/>
      <c r="P155" s="16"/>
      <c r="Q155" s="16"/>
      <c r="R155" s="16">
        <f>$B155</f>
        <v>152</v>
      </c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</row>
    <row r="156" spans="1:48" ht="13.5" customHeight="1">
      <c r="A156" s="71">
        <v>452</v>
      </c>
      <c r="B156" s="71">
        <v>153</v>
      </c>
      <c r="C156" s="71"/>
      <c r="D156" s="71"/>
      <c r="E156" s="71">
        <v>1462</v>
      </c>
      <c r="F156" s="72">
        <v>0.041527893518518516</v>
      </c>
      <c r="G156" s="73" t="s">
        <v>167</v>
      </c>
      <c r="H156" s="73" t="s">
        <v>168</v>
      </c>
      <c r="I156" s="71" t="s">
        <v>87</v>
      </c>
      <c r="J156" s="71" t="s">
        <v>41</v>
      </c>
      <c r="K156" s="71" t="s">
        <v>1</v>
      </c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>
        <f>$B156</f>
        <v>153</v>
      </c>
      <c r="AA156" s="16"/>
      <c r="AB156" s="16"/>
      <c r="AC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</row>
    <row r="157" spans="1:48" ht="13.5" customHeight="1">
      <c r="A157" s="71">
        <v>453</v>
      </c>
      <c r="B157" s="71">
        <v>154</v>
      </c>
      <c r="C157" s="71">
        <v>52</v>
      </c>
      <c r="D157" s="71">
        <v>110</v>
      </c>
      <c r="E157" s="71">
        <v>1475</v>
      </c>
      <c r="F157" s="72">
        <v>0.041539351851851855</v>
      </c>
      <c r="G157" s="73" t="s">
        <v>347</v>
      </c>
      <c r="H157" s="73" t="s">
        <v>339</v>
      </c>
      <c r="I157" s="71" t="s">
        <v>189</v>
      </c>
      <c r="J157" s="71" t="s">
        <v>41</v>
      </c>
      <c r="K157" s="71" t="s">
        <v>1</v>
      </c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>
        <f>$B157</f>
        <v>154</v>
      </c>
      <c r="AA157" s="16"/>
      <c r="AB157" s="16"/>
      <c r="AC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>
        <f>$D157</f>
        <v>110</v>
      </c>
      <c r="AT157" s="16"/>
      <c r="AU157" s="16"/>
      <c r="AV157" s="16"/>
    </row>
    <row r="158" spans="1:48" ht="13.5" customHeight="1">
      <c r="A158" s="71">
        <v>454</v>
      </c>
      <c r="B158" s="71">
        <v>155</v>
      </c>
      <c r="C158" s="71">
        <v>15</v>
      </c>
      <c r="D158" s="71">
        <v>111</v>
      </c>
      <c r="E158" s="71">
        <v>28</v>
      </c>
      <c r="F158" s="72">
        <v>0.04155092592592593</v>
      </c>
      <c r="G158" s="73" t="s">
        <v>348</v>
      </c>
      <c r="H158" s="73" t="s">
        <v>349</v>
      </c>
      <c r="I158" s="71" t="s">
        <v>217</v>
      </c>
      <c r="J158" s="71" t="s">
        <v>36</v>
      </c>
      <c r="K158" s="71" t="s">
        <v>1</v>
      </c>
      <c r="L158" s="16">
        <f>$B158</f>
        <v>155</v>
      </c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E158" s="16">
        <f>$D158</f>
        <v>111</v>
      </c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</row>
    <row r="159" spans="1:48" ht="13.5" customHeight="1">
      <c r="A159" s="71">
        <v>455</v>
      </c>
      <c r="B159" s="71">
        <v>156</v>
      </c>
      <c r="C159" s="71">
        <v>45</v>
      </c>
      <c r="D159" s="71">
        <v>112</v>
      </c>
      <c r="E159" s="71">
        <v>1796</v>
      </c>
      <c r="F159" s="72">
        <v>0.041574074074074076</v>
      </c>
      <c r="G159" s="73" t="s">
        <v>85</v>
      </c>
      <c r="H159" s="73" t="s">
        <v>350</v>
      </c>
      <c r="I159" s="71" t="s">
        <v>183</v>
      </c>
      <c r="J159" s="71" t="s">
        <v>150</v>
      </c>
      <c r="K159" s="71" t="s">
        <v>1</v>
      </c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>
        <f>$B159</f>
        <v>156</v>
      </c>
      <c r="W159" s="16"/>
      <c r="X159" s="16"/>
      <c r="Y159" s="16"/>
      <c r="Z159" s="16"/>
      <c r="AA159" s="16"/>
      <c r="AB159" s="16"/>
      <c r="AC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>
        <f>$D159</f>
        <v>112</v>
      </c>
      <c r="AP159" s="16"/>
      <c r="AQ159" s="16"/>
      <c r="AR159" s="16"/>
      <c r="AS159" s="16"/>
      <c r="AT159" s="16"/>
      <c r="AU159" s="16"/>
      <c r="AV159" s="16"/>
    </row>
    <row r="160" spans="1:48" ht="13.5" customHeight="1">
      <c r="A160" s="71">
        <v>456</v>
      </c>
      <c r="B160" s="71">
        <v>157</v>
      </c>
      <c r="C160" s="71">
        <v>53</v>
      </c>
      <c r="D160" s="71">
        <v>113</v>
      </c>
      <c r="E160" s="71">
        <v>17</v>
      </c>
      <c r="F160" s="74">
        <v>0.041736111111111106</v>
      </c>
      <c r="G160" s="73" t="s">
        <v>321</v>
      </c>
      <c r="H160" s="73" t="s">
        <v>171</v>
      </c>
      <c r="I160" s="71" t="s">
        <v>189</v>
      </c>
      <c r="J160" s="71" t="s">
        <v>36</v>
      </c>
      <c r="K160" s="71" t="s">
        <v>1</v>
      </c>
      <c r="L160" s="16">
        <f>$B160</f>
        <v>157</v>
      </c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E160" s="16">
        <f>$D160</f>
        <v>113</v>
      </c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</row>
    <row r="161" spans="1:48" ht="13.5" customHeight="1">
      <c r="A161" s="71">
        <v>457</v>
      </c>
      <c r="B161" s="71">
        <v>158</v>
      </c>
      <c r="C161" s="71">
        <v>54</v>
      </c>
      <c r="D161" s="71">
        <v>114</v>
      </c>
      <c r="E161" s="71">
        <v>576</v>
      </c>
      <c r="F161" s="74">
        <v>0.04203703703703703</v>
      </c>
      <c r="G161" s="73" t="s">
        <v>175</v>
      </c>
      <c r="H161" s="73" t="s">
        <v>351</v>
      </c>
      <c r="I161" s="71" t="s">
        <v>189</v>
      </c>
      <c r="J161" s="71" t="s">
        <v>39</v>
      </c>
      <c r="K161" s="71" t="s">
        <v>1</v>
      </c>
      <c r="L161" s="16"/>
      <c r="M161" s="16"/>
      <c r="N161" s="16"/>
      <c r="O161" s="16"/>
      <c r="P161" s="16"/>
      <c r="Q161" s="16"/>
      <c r="R161" s="16">
        <f>$B161</f>
        <v>158</v>
      </c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E161" s="16"/>
      <c r="AF161" s="16"/>
      <c r="AG161" s="16"/>
      <c r="AH161" s="16"/>
      <c r="AI161" s="16"/>
      <c r="AJ161" s="16"/>
      <c r="AK161" s="16">
        <f>$D161</f>
        <v>114</v>
      </c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</row>
    <row r="162" spans="1:48" ht="13.5" customHeight="1">
      <c r="A162" s="71">
        <v>458</v>
      </c>
      <c r="B162" s="71">
        <v>159</v>
      </c>
      <c r="C162" s="71">
        <v>55</v>
      </c>
      <c r="D162" s="71">
        <v>115</v>
      </c>
      <c r="E162" s="71">
        <v>883</v>
      </c>
      <c r="F162" s="74">
        <v>0.04209490740740741</v>
      </c>
      <c r="G162" s="73" t="s">
        <v>190</v>
      </c>
      <c r="H162" s="73" t="s">
        <v>352</v>
      </c>
      <c r="I162" s="71" t="s">
        <v>189</v>
      </c>
      <c r="J162" s="71" t="s">
        <v>40</v>
      </c>
      <c r="K162" s="71" t="s">
        <v>1</v>
      </c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>
        <f>$B162</f>
        <v>159</v>
      </c>
      <c r="X162" s="16"/>
      <c r="Y162" s="16"/>
      <c r="Z162" s="16"/>
      <c r="AA162" s="16"/>
      <c r="AB162" s="16"/>
      <c r="AC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>
        <f>$D162</f>
        <v>115</v>
      </c>
      <c r="AQ162" s="16"/>
      <c r="AR162" s="16"/>
      <c r="AS162" s="16"/>
      <c r="AT162" s="16"/>
      <c r="AU162" s="16"/>
      <c r="AV162" s="16"/>
    </row>
    <row r="163" spans="1:48" ht="13.5" customHeight="1">
      <c r="A163" s="71">
        <v>459</v>
      </c>
      <c r="B163" s="71">
        <v>160</v>
      </c>
      <c r="C163" s="71">
        <v>1</v>
      </c>
      <c r="D163" s="71">
        <v>116</v>
      </c>
      <c r="E163" s="71">
        <v>823</v>
      </c>
      <c r="F163" s="74">
        <v>0.04217592592592592</v>
      </c>
      <c r="G163" s="73" t="s">
        <v>353</v>
      </c>
      <c r="H163" s="73" t="s">
        <v>354</v>
      </c>
      <c r="I163" s="71" t="s">
        <v>355</v>
      </c>
      <c r="J163" s="71" t="s">
        <v>40</v>
      </c>
      <c r="K163" s="71" t="s">
        <v>1</v>
      </c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>
        <f>$B163</f>
        <v>160</v>
      </c>
      <c r="X163" s="16"/>
      <c r="Y163" s="16"/>
      <c r="Z163" s="16"/>
      <c r="AA163" s="16"/>
      <c r="AB163" s="16"/>
      <c r="AC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>
        <f>$D163</f>
        <v>116</v>
      </c>
      <c r="AQ163" s="16"/>
      <c r="AR163" s="16"/>
      <c r="AS163" s="16"/>
      <c r="AT163" s="16"/>
      <c r="AU163" s="16"/>
      <c r="AV163" s="16"/>
    </row>
    <row r="164" spans="1:48" ht="13.5" customHeight="1">
      <c r="A164" s="71">
        <v>461</v>
      </c>
      <c r="B164" s="71">
        <v>161</v>
      </c>
      <c r="C164" s="71">
        <v>46</v>
      </c>
      <c r="D164" s="71">
        <v>117</v>
      </c>
      <c r="E164" s="71">
        <v>1413</v>
      </c>
      <c r="F164" s="74">
        <v>0.04230324074074074</v>
      </c>
      <c r="G164" s="73" t="s">
        <v>323</v>
      </c>
      <c r="H164" s="73" t="s">
        <v>356</v>
      </c>
      <c r="I164" s="71" t="s">
        <v>183</v>
      </c>
      <c r="J164" s="71" t="s">
        <v>41</v>
      </c>
      <c r="K164" s="71" t="s">
        <v>1</v>
      </c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>
        <f>$B164</f>
        <v>161</v>
      </c>
      <c r="AA164" s="16"/>
      <c r="AB164" s="16"/>
      <c r="AC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>
        <f>$D164</f>
        <v>117</v>
      </c>
      <c r="AT164" s="16"/>
      <c r="AU164" s="16"/>
      <c r="AV164" s="16"/>
    </row>
    <row r="165" spans="1:48" ht="13.5" customHeight="1">
      <c r="A165" s="71">
        <v>462</v>
      </c>
      <c r="B165" s="71">
        <v>162</v>
      </c>
      <c r="C165" s="71">
        <v>16</v>
      </c>
      <c r="D165" s="71">
        <v>118</v>
      </c>
      <c r="E165" s="71">
        <v>1452</v>
      </c>
      <c r="F165" s="74">
        <v>0.04251157407407408</v>
      </c>
      <c r="G165" s="73" t="s">
        <v>357</v>
      </c>
      <c r="H165" s="73" t="s">
        <v>161</v>
      </c>
      <c r="I165" s="71" t="s">
        <v>217</v>
      </c>
      <c r="J165" s="71" t="s">
        <v>41</v>
      </c>
      <c r="K165" s="71" t="s">
        <v>1</v>
      </c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>
        <f>$B165</f>
        <v>162</v>
      </c>
      <c r="AA165" s="16"/>
      <c r="AB165" s="16"/>
      <c r="AC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>
        <f>$D165</f>
        <v>118</v>
      </c>
      <c r="AT165" s="16"/>
      <c r="AU165" s="16"/>
      <c r="AV165" s="16"/>
    </row>
    <row r="166" spans="1:48" ht="13.5" customHeight="1">
      <c r="A166" s="71">
        <v>463</v>
      </c>
      <c r="B166" s="71">
        <v>163</v>
      </c>
      <c r="C166" s="71">
        <v>56</v>
      </c>
      <c r="D166" s="71">
        <v>119</v>
      </c>
      <c r="E166" s="71">
        <v>975</v>
      </c>
      <c r="F166" s="74">
        <v>0.04260416666666667</v>
      </c>
      <c r="G166" s="73" t="s">
        <v>237</v>
      </c>
      <c r="H166" s="73" t="s">
        <v>358</v>
      </c>
      <c r="I166" s="71" t="s">
        <v>189</v>
      </c>
      <c r="J166" s="71" t="s">
        <v>26</v>
      </c>
      <c r="K166" s="71" t="s">
        <v>1</v>
      </c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>
        <f>$B166</f>
        <v>163</v>
      </c>
      <c r="Y166" s="16"/>
      <c r="Z166" s="16"/>
      <c r="AA166" s="16"/>
      <c r="AB166" s="16"/>
      <c r="AC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>
        <f>$D166</f>
        <v>119</v>
      </c>
      <c r="AR166" s="16"/>
      <c r="AS166" s="16"/>
      <c r="AT166" s="16"/>
      <c r="AU166" s="16"/>
      <c r="AV166" s="16"/>
    </row>
    <row r="167" spans="1:48" ht="13.5" customHeight="1">
      <c r="A167" s="71">
        <v>465</v>
      </c>
      <c r="B167" s="71">
        <v>164</v>
      </c>
      <c r="C167" s="71"/>
      <c r="D167" s="71"/>
      <c r="E167" s="71">
        <v>547</v>
      </c>
      <c r="F167" s="74">
        <v>0.043368055555555556</v>
      </c>
      <c r="G167" s="73" t="s">
        <v>123</v>
      </c>
      <c r="H167" s="73" t="s">
        <v>169</v>
      </c>
      <c r="I167" s="71" t="s">
        <v>87</v>
      </c>
      <c r="J167" s="71" t="s">
        <v>39</v>
      </c>
      <c r="K167" s="71" t="s">
        <v>1</v>
      </c>
      <c r="L167" s="16"/>
      <c r="M167" s="16"/>
      <c r="N167" s="16"/>
      <c r="O167" s="16"/>
      <c r="P167" s="16"/>
      <c r="Q167" s="16"/>
      <c r="R167" s="16">
        <f>$B167</f>
        <v>164</v>
      </c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</row>
    <row r="168" spans="1:48" ht="13.5" customHeight="1">
      <c r="A168" s="71">
        <v>466</v>
      </c>
      <c r="B168" s="71">
        <v>165</v>
      </c>
      <c r="C168" s="71">
        <v>57</v>
      </c>
      <c r="D168" s="71">
        <v>120</v>
      </c>
      <c r="E168" s="71">
        <v>400</v>
      </c>
      <c r="F168" s="74">
        <v>0.04337962962962963</v>
      </c>
      <c r="G168" s="73" t="s">
        <v>259</v>
      </c>
      <c r="H168" s="73" t="s">
        <v>216</v>
      </c>
      <c r="I168" s="71" t="s">
        <v>189</v>
      </c>
      <c r="J168" s="71" t="s">
        <v>38</v>
      </c>
      <c r="K168" s="71" t="s">
        <v>1</v>
      </c>
      <c r="L168" s="16"/>
      <c r="M168" s="16"/>
      <c r="N168" s="16"/>
      <c r="O168" s="16"/>
      <c r="P168" s="16"/>
      <c r="Q168" s="16">
        <f>$B168</f>
        <v>165</v>
      </c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E168" s="16"/>
      <c r="AF168" s="16"/>
      <c r="AG168" s="16"/>
      <c r="AH168" s="16"/>
      <c r="AI168" s="16"/>
      <c r="AJ168" s="16">
        <f>$D168</f>
        <v>120</v>
      </c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</row>
    <row r="169" spans="1:48" ht="13.5" customHeight="1">
      <c r="A169" s="71">
        <v>467</v>
      </c>
      <c r="B169" s="71">
        <v>166</v>
      </c>
      <c r="C169" s="71">
        <v>58</v>
      </c>
      <c r="D169" s="71">
        <v>121</v>
      </c>
      <c r="E169" s="71">
        <v>19</v>
      </c>
      <c r="F169" s="74">
        <v>0.043738425925925924</v>
      </c>
      <c r="G169" s="73" t="s">
        <v>190</v>
      </c>
      <c r="H169" s="73" t="s">
        <v>359</v>
      </c>
      <c r="I169" s="71" t="s">
        <v>189</v>
      </c>
      <c r="J169" s="71" t="s">
        <v>36</v>
      </c>
      <c r="K169" s="71" t="s">
        <v>1</v>
      </c>
      <c r="L169" s="16">
        <f>$B169</f>
        <v>166</v>
      </c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E169" s="16">
        <f>$D169</f>
        <v>121</v>
      </c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</row>
    <row r="170" spans="1:48" ht="13.5" customHeight="1">
      <c r="A170" s="71">
        <v>468</v>
      </c>
      <c r="B170" s="71">
        <v>167</v>
      </c>
      <c r="C170" s="71"/>
      <c r="D170" s="71"/>
      <c r="E170" s="71">
        <v>36</v>
      </c>
      <c r="F170" s="74">
        <v>0.043738541666666665</v>
      </c>
      <c r="G170" s="73" t="s">
        <v>170</v>
      </c>
      <c r="H170" s="73" t="s">
        <v>171</v>
      </c>
      <c r="I170" s="71" t="s">
        <v>87</v>
      </c>
      <c r="J170" s="71" t="s">
        <v>36</v>
      </c>
      <c r="K170" s="71" t="s">
        <v>1</v>
      </c>
      <c r="L170" s="16">
        <f>$B170</f>
        <v>167</v>
      </c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</row>
    <row r="171" spans="1:48" ht="13.5" customHeight="1">
      <c r="A171" s="71">
        <v>470</v>
      </c>
      <c r="B171" s="71">
        <v>168</v>
      </c>
      <c r="C171" s="71"/>
      <c r="D171" s="71"/>
      <c r="E171" s="71">
        <v>285</v>
      </c>
      <c r="F171" s="74">
        <v>0.04381944444444444</v>
      </c>
      <c r="G171" s="73" t="s">
        <v>172</v>
      </c>
      <c r="H171" s="73" t="s">
        <v>173</v>
      </c>
      <c r="I171" s="71" t="s">
        <v>87</v>
      </c>
      <c r="J171" s="71" t="s">
        <v>54</v>
      </c>
      <c r="K171" s="71" t="s">
        <v>1</v>
      </c>
      <c r="L171" s="16"/>
      <c r="M171" s="16"/>
      <c r="N171" s="16"/>
      <c r="O171" s="16">
        <f>$B171</f>
        <v>168</v>
      </c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</row>
    <row r="172" spans="1:48" ht="13.5" customHeight="1">
      <c r="A172" s="71">
        <v>471</v>
      </c>
      <c r="B172" s="71">
        <v>169</v>
      </c>
      <c r="C172" s="71">
        <v>17</v>
      </c>
      <c r="D172" s="71">
        <v>122</v>
      </c>
      <c r="E172" s="71">
        <v>278</v>
      </c>
      <c r="F172" s="74">
        <v>0.043854166666666666</v>
      </c>
      <c r="G172" s="73" t="s">
        <v>360</v>
      </c>
      <c r="H172" s="73" t="s">
        <v>361</v>
      </c>
      <c r="I172" s="71" t="s">
        <v>217</v>
      </c>
      <c r="J172" s="71" t="s">
        <v>54</v>
      </c>
      <c r="K172" s="71" t="s">
        <v>1</v>
      </c>
      <c r="L172" s="16"/>
      <c r="M172" s="16"/>
      <c r="N172" s="16"/>
      <c r="O172" s="16">
        <f>$B172</f>
        <v>169</v>
      </c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E172" s="16"/>
      <c r="AF172" s="16"/>
      <c r="AG172" s="16"/>
      <c r="AH172" s="16">
        <f>$D172</f>
        <v>122</v>
      </c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</row>
    <row r="173" spans="1:48" ht="13.5" customHeight="1">
      <c r="A173" s="71">
        <v>472</v>
      </c>
      <c r="B173" s="71">
        <v>170</v>
      </c>
      <c r="C173" s="71">
        <v>18</v>
      </c>
      <c r="D173" s="71">
        <v>123</v>
      </c>
      <c r="E173" s="71">
        <v>231</v>
      </c>
      <c r="F173" s="74">
        <v>0.04423611111111111</v>
      </c>
      <c r="G173" s="73" t="s">
        <v>192</v>
      </c>
      <c r="H173" s="73" t="s">
        <v>362</v>
      </c>
      <c r="I173" s="71" t="s">
        <v>217</v>
      </c>
      <c r="J173" s="71" t="s">
        <v>23</v>
      </c>
      <c r="K173" s="71" t="s">
        <v>1</v>
      </c>
      <c r="L173" s="16"/>
      <c r="M173" s="16"/>
      <c r="N173" s="16">
        <f>$B173</f>
        <v>170</v>
      </c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E173" s="16"/>
      <c r="AF173" s="16"/>
      <c r="AG173" s="16">
        <f>$D173</f>
        <v>123</v>
      </c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</row>
    <row r="174" spans="1:48" ht="13.5" customHeight="1">
      <c r="A174" s="71">
        <v>473</v>
      </c>
      <c r="B174" s="71">
        <v>171</v>
      </c>
      <c r="C174" s="71"/>
      <c r="D174" s="71"/>
      <c r="E174" s="71">
        <v>719</v>
      </c>
      <c r="F174" s="74">
        <v>0.044432870370370366</v>
      </c>
      <c r="G174" s="73" t="s">
        <v>101</v>
      </c>
      <c r="H174" s="73" t="s">
        <v>174</v>
      </c>
      <c r="I174" s="71" t="s">
        <v>87</v>
      </c>
      <c r="J174" s="71" t="s">
        <v>92</v>
      </c>
      <c r="K174" s="71" t="s">
        <v>1</v>
      </c>
      <c r="L174" s="16"/>
      <c r="M174" s="16"/>
      <c r="N174" s="16"/>
      <c r="O174" s="16"/>
      <c r="P174" s="16"/>
      <c r="Q174" s="16"/>
      <c r="R174" s="16"/>
      <c r="S174" s="16"/>
      <c r="T174" s="16">
        <f>$B174</f>
        <v>171</v>
      </c>
      <c r="U174" s="16"/>
      <c r="V174" s="16"/>
      <c r="W174" s="16"/>
      <c r="X174" s="16"/>
      <c r="Y174" s="16"/>
      <c r="Z174" s="16"/>
      <c r="AA174" s="16"/>
      <c r="AB174" s="16"/>
      <c r="AC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</row>
    <row r="175" spans="1:48" ht="13.5" customHeight="1">
      <c r="A175" s="71">
        <v>474</v>
      </c>
      <c r="B175" s="71">
        <v>172</v>
      </c>
      <c r="C175" s="71">
        <v>47</v>
      </c>
      <c r="D175" s="71">
        <v>124</v>
      </c>
      <c r="E175" s="71">
        <v>3022</v>
      </c>
      <c r="F175" s="74">
        <v>0.04443298611111111</v>
      </c>
      <c r="G175" s="73" t="s">
        <v>363</v>
      </c>
      <c r="H175" s="73" t="s">
        <v>364</v>
      </c>
      <c r="I175" s="71" t="s">
        <v>183</v>
      </c>
      <c r="J175" s="71" t="s">
        <v>92</v>
      </c>
      <c r="K175" s="71" t="s">
        <v>1</v>
      </c>
      <c r="L175" s="16"/>
      <c r="M175" s="16"/>
      <c r="N175" s="16"/>
      <c r="O175" s="16"/>
      <c r="P175" s="16"/>
      <c r="Q175" s="16"/>
      <c r="R175" s="16"/>
      <c r="S175" s="16"/>
      <c r="T175" s="16">
        <f>$B175</f>
        <v>172</v>
      </c>
      <c r="U175" s="16"/>
      <c r="V175" s="16"/>
      <c r="W175" s="16"/>
      <c r="X175" s="16"/>
      <c r="Y175" s="16"/>
      <c r="Z175" s="16"/>
      <c r="AA175" s="16"/>
      <c r="AB175" s="16"/>
      <c r="AC175" s="16"/>
      <c r="AE175" s="16"/>
      <c r="AF175" s="16"/>
      <c r="AG175" s="16"/>
      <c r="AH175" s="16"/>
      <c r="AI175" s="16"/>
      <c r="AJ175" s="16"/>
      <c r="AK175" s="16"/>
      <c r="AL175" s="16"/>
      <c r="AM175" s="16">
        <f>$D175</f>
        <v>124</v>
      </c>
      <c r="AN175" s="16"/>
      <c r="AO175" s="16"/>
      <c r="AP175" s="16"/>
      <c r="AQ175" s="16"/>
      <c r="AR175" s="16"/>
      <c r="AS175" s="16"/>
      <c r="AT175" s="16"/>
      <c r="AU175" s="16"/>
      <c r="AV175" s="16"/>
    </row>
    <row r="176" spans="1:48" ht="13.5" customHeight="1">
      <c r="A176" s="71">
        <v>475</v>
      </c>
      <c r="B176" s="71">
        <v>173</v>
      </c>
      <c r="C176" s="71">
        <v>2</v>
      </c>
      <c r="D176" s="71">
        <v>125</v>
      </c>
      <c r="E176" s="71">
        <v>718</v>
      </c>
      <c r="F176" s="74">
        <v>0.044548611111111115</v>
      </c>
      <c r="G176" s="73" t="s">
        <v>365</v>
      </c>
      <c r="H176" s="73" t="s">
        <v>366</v>
      </c>
      <c r="I176" s="71" t="s">
        <v>355</v>
      </c>
      <c r="J176" s="71" t="s">
        <v>92</v>
      </c>
      <c r="K176" s="71" t="s">
        <v>1</v>
      </c>
      <c r="L176" s="16"/>
      <c r="M176" s="16"/>
      <c r="N176" s="16"/>
      <c r="O176" s="16"/>
      <c r="P176" s="16"/>
      <c r="Q176" s="16"/>
      <c r="R176" s="16"/>
      <c r="S176" s="16"/>
      <c r="T176" s="16">
        <f>$B176</f>
        <v>173</v>
      </c>
      <c r="U176" s="16"/>
      <c r="V176" s="16"/>
      <c r="W176" s="16"/>
      <c r="X176" s="16"/>
      <c r="Y176" s="16"/>
      <c r="Z176" s="16"/>
      <c r="AA176" s="16"/>
      <c r="AB176" s="16"/>
      <c r="AC176" s="16"/>
      <c r="AE176" s="16"/>
      <c r="AF176" s="16"/>
      <c r="AG176" s="16"/>
      <c r="AH176" s="16"/>
      <c r="AI176" s="16"/>
      <c r="AJ176" s="16"/>
      <c r="AK176" s="16"/>
      <c r="AL176" s="16"/>
      <c r="AM176" s="16">
        <f>$D176</f>
        <v>125</v>
      </c>
      <c r="AN176" s="16"/>
      <c r="AO176" s="16"/>
      <c r="AP176" s="16"/>
      <c r="AQ176" s="16"/>
      <c r="AR176" s="16"/>
      <c r="AS176" s="16"/>
      <c r="AT176" s="16"/>
      <c r="AU176" s="16"/>
      <c r="AV176" s="16"/>
    </row>
    <row r="177" spans="1:48" ht="13.5" customHeight="1">
      <c r="A177" s="71">
        <v>479</v>
      </c>
      <c r="B177" s="71">
        <v>174</v>
      </c>
      <c r="C177" s="71">
        <v>59</v>
      </c>
      <c r="D177" s="71">
        <v>126</v>
      </c>
      <c r="E177" s="71">
        <v>1521</v>
      </c>
      <c r="F177" s="74">
        <v>0.04494212962962963</v>
      </c>
      <c r="G177" s="73" t="s">
        <v>367</v>
      </c>
      <c r="H177" s="73" t="s">
        <v>368</v>
      </c>
      <c r="I177" s="71" t="s">
        <v>189</v>
      </c>
      <c r="J177" s="71" t="s">
        <v>60</v>
      </c>
      <c r="K177" s="71" t="s">
        <v>1</v>
      </c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>
        <f>$B177</f>
        <v>174</v>
      </c>
      <c r="AB177" s="16"/>
      <c r="AC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>
        <f>$D177</f>
        <v>126</v>
      </c>
      <c r="AU177" s="16"/>
      <c r="AV177" s="16"/>
    </row>
    <row r="178" spans="1:48" ht="13.5" customHeight="1">
      <c r="A178" s="71">
        <v>480</v>
      </c>
      <c r="B178" s="71">
        <v>175</v>
      </c>
      <c r="C178" s="71">
        <v>60</v>
      </c>
      <c r="D178" s="71">
        <v>127</v>
      </c>
      <c r="E178" s="71">
        <v>1711</v>
      </c>
      <c r="F178" s="74">
        <v>0.04501157407407408</v>
      </c>
      <c r="G178" s="73" t="s">
        <v>369</v>
      </c>
      <c r="H178" s="73" t="s">
        <v>370</v>
      </c>
      <c r="I178" s="71" t="s">
        <v>189</v>
      </c>
      <c r="J178" s="71" t="s">
        <v>28</v>
      </c>
      <c r="K178" s="71" t="s">
        <v>1</v>
      </c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>
        <f>$B178</f>
        <v>175</v>
      </c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>
        <f>$D178</f>
        <v>127</v>
      </c>
    </row>
    <row r="179" spans="1:48" ht="13.5" customHeight="1">
      <c r="A179" s="71">
        <v>481</v>
      </c>
      <c r="B179" s="71">
        <v>176</v>
      </c>
      <c r="C179" s="71">
        <v>19</v>
      </c>
      <c r="D179" s="71">
        <v>128</v>
      </c>
      <c r="E179" s="71">
        <v>753</v>
      </c>
      <c r="F179" s="74">
        <v>0.0450462962962963</v>
      </c>
      <c r="G179" s="73" t="s">
        <v>133</v>
      </c>
      <c r="H179" s="73" t="s">
        <v>371</v>
      </c>
      <c r="I179" s="71" t="s">
        <v>217</v>
      </c>
      <c r="J179" s="71" t="s">
        <v>92</v>
      </c>
      <c r="K179" s="71" t="s">
        <v>1</v>
      </c>
      <c r="L179" s="16"/>
      <c r="M179" s="16"/>
      <c r="N179" s="16"/>
      <c r="O179" s="16"/>
      <c r="P179" s="16"/>
      <c r="Q179" s="16"/>
      <c r="R179" s="16"/>
      <c r="S179" s="16"/>
      <c r="T179" s="16">
        <f>$B179</f>
        <v>176</v>
      </c>
      <c r="U179" s="16"/>
      <c r="V179" s="16"/>
      <c r="W179" s="16"/>
      <c r="X179" s="16"/>
      <c r="Y179" s="16"/>
      <c r="Z179" s="16"/>
      <c r="AA179" s="16"/>
      <c r="AB179" s="16"/>
      <c r="AC179" s="16"/>
      <c r="AE179" s="16"/>
      <c r="AF179" s="16"/>
      <c r="AG179" s="16"/>
      <c r="AH179" s="16"/>
      <c r="AI179" s="16"/>
      <c r="AJ179" s="16"/>
      <c r="AK179" s="16"/>
      <c r="AL179" s="16"/>
      <c r="AM179" s="16">
        <f>$D179</f>
        <v>128</v>
      </c>
      <c r="AN179" s="16"/>
      <c r="AO179" s="16"/>
      <c r="AP179" s="16"/>
      <c r="AQ179" s="16"/>
      <c r="AR179" s="16"/>
      <c r="AS179" s="16"/>
      <c r="AT179" s="16"/>
      <c r="AU179" s="16"/>
      <c r="AV179" s="16"/>
    </row>
    <row r="180" spans="1:48" ht="13.5" customHeight="1">
      <c r="A180" s="71">
        <v>482</v>
      </c>
      <c r="B180" s="71">
        <v>177</v>
      </c>
      <c r="C180" s="71">
        <v>20</v>
      </c>
      <c r="D180" s="71">
        <v>129</v>
      </c>
      <c r="E180" s="71">
        <v>1478</v>
      </c>
      <c r="F180" s="74">
        <v>0.04517361111111111</v>
      </c>
      <c r="G180" s="73" t="s">
        <v>372</v>
      </c>
      <c r="H180" s="73" t="s">
        <v>373</v>
      </c>
      <c r="I180" s="71" t="s">
        <v>217</v>
      </c>
      <c r="J180" s="71" t="s">
        <v>41</v>
      </c>
      <c r="K180" s="71" t="s">
        <v>1</v>
      </c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>
        <f>$B180</f>
        <v>177</v>
      </c>
      <c r="AA180" s="16"/>
      <c r="AB180" s="16"/>
      <c r="AC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>
        <f>$D180</f>
        <v>129</v>
      </c>
      <c r="AT180" s="16"/>
      <c r="AU180" s="16"/>
      <c r="AV180" s="16"/>
    </row>
    <row r="181" spans="1:48" ht="13.5" customHeight="1">
      <c r="A181" s="71">
        <v>483</v>
      </c>
      <c r="B181" s="71">
        <v>178</v>
      </c>
      <c r="C181" s="71"/>
      <c r="D181" s="71"/>
      <c r="E181" s="71">
        <v>1408</v>
      </c>
      <c r="F181" s="74">
        <v>0.04555555555555556</v>
      </c>
      <c r="G181" s="73" t="s">
        <v>175</v>
      </c>
      <c r="H181" s="73" t="s">
        <v>176</v>
      </c>
      <c r="I181" s="71" t="s">
        <v>87</v>
      </c>
      <c r="J181" s="71" t="s">
        <v>41</v>
      </c>
      <c r="K181" s="71" t="s">
        <v>1</v>
      </c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>
        <f>$B181</f>
        <v>178</v>
      </c>
      <c r="AA181" s="16"/>
      <c r="AB181" s="16"/>
      <c r="AC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</row>
    <row r="182" spans="1:48" ht="13.5" customHeight="1">
      <c r="A182" s="71">
        <v>486</v>
      </c>
      <c r="B182" s="71">
        <v>179</v>
      </c>
      <c r="C182" s="71">
        <v>21</v>
      </c>
      <c r="D182" s="71">
        <v>130</v>
      </c>
      <c r="E182" s="71">
        <v>584</v>
      </c>
      <c r="F182" s="74">
        <v>0.04591435185185185</v>
      </c>
      <c r="G182" s="73" t="s">
        <v>237</v>
      </c>
      <c r="H182" s="73" t="s">
        <v>374</v>
      </c>
      <c r="I182" s="71" t="s">
        <v>217</v>
      </c>
      <c r="J182" s="71" t="s">
        <v>39</v>
      </c>
      <c r="K182" s="71" t="s">
        <v>1</v>
      </c>
      <c r="L182" s="16"/>
      <c r="M182" s="16"/>
      <c r="N182" s="16"/>
      <c r="O182" s="16"/>
      <c r="P182" s="16"/>
      <c r="Q182" s="16"/>
      <c r="R182" s="16">
        <f>$B182</f>
        <v>179</v>
      </c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E182" s="16"/>
      <c r="AF182" s="16"/>
      <c r="AG182" s="16"/>
      <c r="AH182" s="16"/>
      <c r="AI182" s="16"/>
      <c r="AJ182" s="16"/>
      <c r="AK182" s="16">
        <f>$D182</f>
        <v>130</v>
      </c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</row>
    <row r="183" spans="1:48" ht="13.5" customHeight="1">
      <c r="A183" s="71">
        <v>487</v>
      </c>
      <c r="B183" s="71">
        <v>180</v>
      </c>
      <c r="C183" s="71">
        <v>61</v>
      </c>
      <c r="D183" s="71">
        <v>131</v>
      </c>
      <c r="E183" s="71">
        <v>1461</v>
      </c>
      <c r="F183" s="74">
        <v>0.04594907407407407</v>
      </c>
      <c r="G183" s="73" t="s">
        <v>375</v>
      </c>
      <c r="H183" s="73" t="s">
        <v>376</v>
      </c>
      <c r="I183" s="71" t="s">
        <v>189</v>
      </c>
      <c r="J183" s="71" t="s">
        <v>41</v>
      </c>
      <c r="K183" s="71" t="s">
        <v>1</v>
      </c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>
        <f>$B183</f>
        <v>180</v>
      </c>
      <c r="AA183" s="16"/>
      <c r="AB183" s="16"/>
      <c r="AC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>
        <f>$D183</f>
        <v>131</v>
      </c>
      <c r="AT183" s="16"/>
      <c r="AU183" s="16"/>
      <c r="AV183" s="16"/>
    </row>
    <row r="184" spans="1:48" ht="13.5" customHeight="1">
      <c r="A184" s="71">
        <v>488</v>
      </c>
      <c r="B184" s="71">
        <v>181</v>
      </c>
      <c r="C184" s="71">
        <v>48</v>
      </c>
      <c r="D184" s="71">
        <v>132</v>
      </c>
      <c r="E184" s="71">
        <v>1453</v>
      </c>
      <c r="F184" s="74">
        <v>0.046018518518518514</v>
      </c>
      <c r="G184" s="73" t="s">
        <v>316</v>
      </c>
      <c r="H184" s="73" t="s">
        <v>161</v>
      </c>
      <c r="I184" s="71" t="s">
        <v>183</v>
      </c>
      <c r="J184" s="71" t="s">
        <v>41</v>
      </c>
      <c r="K184" s="71" t="s">
        <v>1</v>
      </c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>
        <f>$B184</f>
        <v>181</v>
      </c>
      <c r="AA184" s="16"/>
      <c r="AB184" s="16"/>
      <c r="AC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>
        <f>$D184</f>
        <v>132</v>
      </c>
      <c r="AT184" s="16"/>
      <c r="AU184" s="16"/>
      <c r="AV184" s="16"/>
    </row>
    <row r="185" spans="1:48" ht="13.5" customHeight="1">
      <c r="A185" s="71">
        <v>489</v>
      </c>
      <c r="B185" s="71">
        <v>182</v>
      </c>
      <c r="C185" s="71">
        <v>62</v>
      </c>
      <c r="D185" s="71">
        <v>133</v>
      </c>
      <c r="E185" s="71">
        <v>1460</v>
      </c>
      <c r="F185" s="74">
        <v>0.04603009259259259</v>
      </c>
      <c r="G185" s="73" t="s">
        <v>377</v>
      </c>
      <c r="H185" s="73" t="s">
        <v>378</v>
      </c>
      <c r="I185" s="71" t="s">
        <v>189</v>
      </c>
      <c r="J185" s="71" t="s">
        <v>41</v>
      </c>
      <c r="K185" s="71" t="s">
        <v>1</v>
      </c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>
        <f>$B185</f>
        <v>182</v>
      </c>
      <c r="AA185" s="16"/>
      <c r="AB185" s="16"/>
      <c r="AC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>
        <f>$D185</f>
        <v>133</v>
      </c>
      <c r="AT185" s="16"/>
      <c r="AU185" s="16"/>
      <c r="AV185" s="16"/>
    </row>
    <row r="186" spans="1:48" ht="13.5" customHeight="1">
      <c r="A186" s="71">
        <v>490</v>
      </c>
      <c r="B186" s="71">
        <v>183</v>
      </c>
      <c r="C186" s="71"/>
      <c r="D186" s="71"/>
      <c r="E186" s="71">
        <v>1597</v>
      </c>
      <c r="F186" s="74">
        <v>0.04618055555555555</v>
      </c>
      <c r="G186" s="73" t="s">
        <v>177</v>
      </c>
      <c r="H186" s="73" t="s">
        <v>178</v>
      </c>
      <c r="I186" s="71" t="s">
        <v>87</v>
      </c>
      <c r="J186" s="71" t="s">
        <v>82</v>
      </c>
      <c r="K186" s="71" t="s">
        <v>1</v>
      </c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>
        <f>$B186</f>
        <v>183</v>
      </c>
      <c r="AC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</row>
    <row r="187" spans="1:48" ht="13.5" customHeight="1">
      <c r="A187" s="71">
        <v>491</v>
      </c>
      <c r="B187" s="71">
        <v>184</v>
      </c>
      <c r="C187" s="71">
        <v>63</v>
      </c>
      <c r="D187" s="71">
        <v>134</v>
      </c>
      <c r="E187" s="71">
        <v>585</v>
      </c>
      <c r="F187" s="74">
        <v>0.04621527777777777</v>
      </c>
      <c r="G187" s="73" t="s">
        <v>112</v>
      </c>
      <c r="H187" s="73" t="s">
        <v>379</v>
      </c>
      <c r="I187" s="71" t="s">
        <v>189</v>
      </c>
      <c r="J187" s="71" t="s">
        <v>39</v>
      </c>
      <c r="K187" s="71" t="s">
        <v>1</v>
      </c>
      <c r="L187" s="16"/>
      <c r="M187" s="16"/>
      <c r="N187" s="16"/>
      <c r="O187" s="16"/>
      <c r="P187" s="16"/>
      <c r="Q187" s="16"/>
      <c r="R187" s="16">
        <f>$B187</f>
        <v>184</v>
      </c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E187" s="16"/>
      <c r="AF187" s="16"/>
      <c r="AG187" s="16"/>
      <c r="AH187" s="16"/>
      <c r="AI187" s="16"/>
      <c r="AJ187" s="16"/>
      <c r="AK187" s="16">
        <f>$D187</f>
        <v>134</v>
      </c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</row>
    <row r="188" spans="1:48" ht="13.5" customHeight="1">
      <c r="A188" s="71">
        <v>493</v>
      </c>
      <c r="B188" s="71">
        <v>185</v>
      </c>
      <c r="C188" s="71">
        <v>64</v>
      </c>
      <c r="D188" s="71">
        <v>135</v>
      </c>
      <c r="E188" s="71">
        <v>1562</v>
      </c>
      <c r="F188" s="74">
        <v>0.04728009259259259</v>
      </c>
      <c r="G188" s="73" t="s">
        <v>256</v>
      </c>
      <c r="H188" s="73" t="s">
        <v>380</v>
      </c>
      <c r="I188" s="71" t="s">
        <v>189</v>
      </c>
      <c r="J188" s="71" t="s">
        <v>82</v>
      </c>
      <c r="K188" s="71" t="s">
        <v>1</v>
      </c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>
        <f>$B188</f>
        <v>185</v>
      </c>
      <c r="AC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>
        <f>$D188</f>
        <v>135</v>
      </c>
      <c r="AV188" s="16"/>
    </row>
    <row r="189" spans="1:48" ht="13.5" customHeight="1">
      <c r="A189" s="71">
        <v>494</v>
      </c>
      <c r="B189" s="71">
        <v>186</v>
      </c>
      <c r="C189" s="71">
        <v>65</v>
      </c>
      <c r="D189" s="71">
        <v>136</v>
      </c>
      <c r="E189" s="71">
        <v>1570</v>
      </c>
      <c r="F189" s="74">
        <v>0.04728020833333333</v>
      </c>
      <c r="G189" s="73" t="s">
        <v>256</v>
      </c>
      <c r="H189" s="73" t="s">
        <v>381</v>
      </c>
      <c r="I189" s="71" t="s">
        <v>189</v>
      </c>
      <c r="J189" s="71" t="s">
        <v>82</v>
      </c>
      <c r="K189" s="71" t="s">
        <v>1</v>
      </c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>
        <f>$B189</f>
        <v>186</v>
      </c>
      <c r="AC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>
        <f>$D189</f>
        <v>136</v>
      </c>
      <c r="AV189" s="16"/>
    </row>
    <row r="190" spans="1:48" ht="13.5" customHeight="1">
      <c r="A190" s="71">
        <v>495</v>
      </c>
      <c r="B190" s="71">
        <v>187</v>
      </c>
      <c r="C190" s="71">
        <v>66</v>
      </c>
      <c r="D190" s="71">
        <v>137</v>
      </c>
      <c r="E190" s="71">
        <v>1429</v>
      </c>
      <c r="F190" s="74">
        <v>0.047858796296296295</v>
      </c>
      <c r="G190" s="73" t="s">
        <v>137</v>
      </c>
      <c r="H190" s="73" t="s">
        <v>382</v>
      </c>
      <c r="I190" s="71" t="s">
        <v>189</v>
      </c>
      <c r="J190" s="71" t="s">
        <v>41</v>
      </c>
      <c r="K190" s="71" t="s">
        <v>1</v>
      </c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>
        <f>$B190</f>
        <v>187</v>
      </c>
      <c r="AA190" s="16"/>
      <c r="AB190" s="16"/>
      <c r="AC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>
        <f>$D190</f>
        <v>137</v>
      </c>
      <c r="AT190" s="16"/>
      <c r="AU190" s="16"/>
      <c r="AV190" s="16"/>
    </row>
    <row r="191" spans="1:48" ht="13.5" customHeight="1">
      <c r="A191" s="71">
        <v>496</v>
      </c>
      <c r="B191" s="71">
        <v>188</v>
      </c>
      <c r="C191" s="71"/>
      <c r="D191" s="71"/>
      <c r="E191" s="71">
        <v>1405</v>
      </c>
      <c r="F191" s="74">
        <v>0.048101851851851854</v>
      </c>
      <c r="G191" s="73" t="s">
        <v>179</v>
      </c>
      <c r="H191" s="73" t="s">
        <v>180</v>
      </c>
      <c r="I191" s="71" t="s">
        <v>87</v>
      </c>
      <c r="J191" s="71" t="s">
        <v>41</v>
      </c>
      <c r="K191" s="71" t="s">
        <v>1</v>
      </c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>
        <f>$B191</f>
        <v>188</v>
      </c>
      <c r="AA191" s="16"/>
      <c r="AB191" s="16"/>
      <c r="AC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</row>
    <row r="192" spans="1:48" ht="13.5" customHeight="1">
      <c r="A192" s="71">
        <v>497</v>
      </c>
      <c r="B192" s="71">
        <v>189</v>
      </c>
      <c r="C192" s="71">
        <v>3</v>
      </c>
      <c r="D192" s="71">
        <v>138</v>
      </c>
      <c r="E192" s="71">
        <v>40</v>
      </c>
      <c r="F192" s="74">
        <v>0.04811342592592593</v>
      </c>
      <c r="G192" s="73" t="s">
        <v>165</v>
      </c>
      <c r="H192" s="73" t="s">
        <v>383</v>
      </c>
      <c r="I192" s="71" t="s">
        <v>355</v>
      </c>
      <c r="J192" s="71" t="s">
        <v>36</v>
      </c>
      <c r="K192" s="71" t="s">
        <v>1</v>
      </c>
      <c r="L192" s="16">
        <f>$B192</f>
        <v>189</v>
      </c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E192" s="16">
        <f>$D192</f>
        <v>138</v>
      </c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</row>
    <row r="193" spans="1:48" ht="13.5" customHeight="1">
      <c r="A193" s="71">
        <v>498</v>
      </c>
      <c r="B193" s="71">
        <v>190</v>
      </c>
      <c r="C193" s="71">
        <v>22</v>
      </c>
      <c r="D193" s="71">
        <v>139</v>
      </c>
      <c r="E193" s="71">
        <v>1483</v>
      </c>
      <c r="F193" s="74">
        <v>0.04840277777777778</v>
      </c>
      <c r="G193" s="73" t="s">
        <v>384</v>
      </c>
      <c r="H193" s="73" t="s">
        <v>385</v>
      </c>
      <c r="I193" s="71" t="s">
        <v>217</v>
      </c>
      <c r="J193" s="71" t="s">
        <v>41</v>
      </c>
      <c r="K193" s="71" t="s">
        <v>1</v>
      </c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>
        <f>$B193</f>
        <v>190</v>
      </c>
      <c r="AA193" s="16"/>
      <c r="AB193" s="16"/>
      <c r="AC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>
        <f>$D193</f>
        <v>139</v>
      </c>
      <c r="AT193" s="16"/>
      <c r="AU193" s="16"/>
      <c r="AV193" s="16"/>
    </row>
    <row r="194" spans="1:48" ht="13.5" customHeight="1">
      <c r="A194" s="71">
        <v>500</v>
      </c>
      <c r="B194" s="71">
        <v>191</v>
      </c>
      <c r="C194" s="71">
        <v>49</v>
      </c>
      <c r="D194" s="71">
        <v>140</v>
      </c>
      <c r="E194" s="71">
        <v>575</v>
      </c>
      <c r="F194" s="74">
        <v>0.05159722222222222</v>
      </c>
      <c r="G194" s="73" t="s">
        <v>99</v>
      </c>
      <c r="H194" s="73" t="s">
        <v>386</v>
      </c>
      <c r="I194" s="71" t="s">
        <v>183</v>
      </c>
      <c r="J194" s="71" t="s">
        <v>39</v>
      </c>
      <c r="K194" s="71" t="s">
        <v>1</v>
      </c>
      <c r="L194" s="16"/>
      <c r="M194" s="16"/>
      <c r="N194" s="16"/>
      <c r="O194" s="16"/>
      <c r="P194" s="16"/>
      <c r="Q194" s="16"/>
      <c r="R194" s="16">
        <f>$B194</f>
        <v>191</v>
      </c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E194" s="16"/>
      <c r="AF194" s="16"/>
      <c r="AG194" s="16"/>
      <c r="AH194" s="16"/>
      <c r="AI194" s="16"/>
      <c r="AJ194" s="16"/>
      <c r="AK194" s="16">
        <f>$D194</f>
        <v>140</v>
      </c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</row>
    <row r="195" spans="1:48" ht="13.5" customHeight="1">
      <c r="A195" s="71">
        <v>501</v>
      </c>
      <c r="B195" s="71">
        <v>192</v>
      </c>
      <c r="C195" s="71">
        <v>50</v>
      </c>
      <c r="D195" s="71">
        <v>141</v>
      </c>
      <c r="E195" s="71">
        <v>541</v>
      </c>
      <c r="F195" s="74">
        <v>0.05174768518518518</v>
      </c>
      <c r="G195" s="73" t="s">
        <v>104</v>
      </c>
      <c r="H195" s="73" t="s">
        <v>387</v>
      </c>
      <c r="I195" s="71" t="s">
        <v>183</v>
      </c>
      <c r="J195" s="71" t="s">
        <v>39</v>
      </c>
      <c r="K195" s="71" t="s">
        <v>1</v>
      </c>
      <c r="L195" s="16"/>
      <c r="M195" s="16"/>
      <c r="N195" s="16"/>
      <c r="O195" s="16"/>
      <c r="P195" s="16"/>
      <c r="Q195" s="16"/>
      <c r="R195" s="16">
        <f>$B195</f>
        <v>192</v>
      </c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E195" s="16"/>
      <c r="AF195" s="16"/>
      <c r="AG195" s="16"/>
      <c r="AH195" s="16"/>
      <c r="AI195" s="16"/>
      <c r="AJ195" s="16"/>
      <c r="AK195" s="16">
        <f>$D195</f>
        <v>141</v>
      </c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</row>
    <row r="196" spans="1:48" ht="13.5" customHeight="1">
      <c r="A196" s="71">
        <v>502</v>
      </c>
      <c r="B196" s="71">
        <v>193</v>
      </c>
      <c r="C196" s="71">
        <v>67</v>
      </c>
      <c r="D196" s="71">
        <v>142</v>
      </c>
      <c r="E196" s="71">
        <v>389</v>
      </c>
      <c r="F196" s="74">
        <v>0.052326388888888895</v>
      </c>
      <c r="G196" s="73" t="s">
        <v>388</v>
      </c>
      <c r="H196" s="73" t="s">
        <v>389</v>
      </c>
      <c r="I196" s="71" t="s">
        <v>189</v>
      </c>
      <c r="J196" s="71" t="s">
        <v>38</v>
      </c>
      <c r="K196" s="71" t="s">
        <v>1</v>
      </c>
      <c r="L196" s="16"/>
      <c r="M196" s="16"/>
      <c r="N196" s="16"/>
      <c r="O196" s="16"/>
      <c r="P196" s="16"/>
      <c r="Q196" s="16">
        <f>$B196</f>
        <v>193</v>
      </c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E196" s="16"/>
      <c r="AF196" s="16"/>
      <c r="AG196" s="16"/>
      <c r="AH196" s="16"/>
      <c r="AI196" s="16"/>
      <c r="AJ196" s="16">
        <f>$D196</f>
        <v>142</v>
      </c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</row>
    <row r="197" spans="1:48" ht="13.5" customHeight="1">
      <c r="A197" s="71">
        <v>505</v>
      </c>
      <c r="B197" s="71">
        <v>194</v>
      </c>
      <c r="C197" s="71">
        <v>23</v>
      </c>
      <c r="D197" s="71">
        <v>143</v>
      </c>
      <c r="E197" s="71">
        <v>436</v>
      </c>
      <c r="F197" s="74">
        <v>0.05495381944444444</v>
      </c>
      <c r="G197" s="73" t="s">
        <v>184</v>
      </c>
      <c r="H197" s="73" t="s">
        <v>390</v>
      </c>
      <c r="I197" s="71" t="s">
        <v>217</v>
      </c>
      <c r="J197" s="71" t="s">
        <v>38</v>
      </c>
      <c r="K197" s="71" t="s">
        <v>1</v>
      </c>
      <c r="L197" s="16"/>
      <c r="M197" s="16"/>
      <c r="N197" s="16"/>
      <c r="O197" s="16"/>
      <c r="P197" s="16"/>
      <c r="Q197" s="16">
        <f>$B197</f>
        <v>194</v>
      </c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E197" s="16"/>
      <c r="AF197" s="16"/>
      <c r="AG197" s="16"/>
      <c r="AH197" s="16"/>
      <c r="AI197" s="16"/>
      <c r="AJ197" s="16">
        <f>$D197</f>
        <v>143</v>
      </c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</row>
    <row r="198" spans="1:48" ht="13.5" customHeight="1">
      <c r="A198" s="64"/>
      <c r="B198" s="71">
        <v>195</v>
      </c>
      <c r="C198" s="71"/>
      <c r="D198" s="71">
        <v>144</v>
      </c>
      <c r="E198" s="71"/>
      <c r="F198" s="74"/>
      <c r="G198" s="64"/>
      <c r="H198" s="64"/>
      <c r="I198" s="71"/>
      <c r="J198" s="71"/>
      <c r="K198" s="71"/>
      <c r="L198" s="16"/>
      <c r="M198" s="16">
        <f>$B198</f>
        <v>195</v>
      </c>
      <c r="N198" s="16">
        <f>$B198</f>
        <v>195</v>
      </c>
      <c r="O198" s="16">
        <f>$B198</f>
        <v>195</v>
      </c>
      <c r="P198" s="16">
        <f>$B198</f>
        <v>195</v>
      </c>
      <c r="Q198" s="16"/>
      <c r="R198" s="16"/>
      <c r="S198" s="16"/>
      <c r="T198" s="16"/>
      <c r="U198" s="16">
        <f aca="true" t="shared" si="1" ref="U198:V200">$B198</f>
        <v>195</v>
      </c>
      <c r="V198" s="16">
        <f t="shared" si="1"/>
        <v>195</v>
      </c>
      <c r="W198" s="16"/>
      <c r="X198" s="16"/>
      <c r="Y198" s="16"/>
      <c r="Z198" s="16"/>
      <c r="AA198" s="16">
        <f>$B198</f>
        <v>195</v>
      </c>
      <c r="AB198" s="16"/>
      <c r="AC198" s="16"/>
      <c r="AE198" s="16"/>
      <c r="AF198" s="16"/>
      <c r="AG198" s="16">
        <f>$D198</f>
        <v>144</v>
      </c>
      <c r="AH198" s="16"/>
      <c r="AI198" s="16"/>
      <c r="AJ198" s="16"/>
      <c r="AK198" s="16"/>
      <c r="AL198" s="16"/>
      <c r="AM198" s="16"/>
      <c r="AN198" s="16">
        <f>$D198</f>
        <v>144</v>
      </c>
      <c r="AO198" s="16">
        <f>$D198</f>
        <v>144</v>
      </c>
      <c r="AP198" s="16"/>
      <c r="AQ198" s="16"/>
      <c r="AR198" s="16"/>
      <c r="AS198" s="16"/>
      <c r="AT198" s="16"/>
      <c r="AU198" s="16"/>
      <c r="AV198" s="16"/>
    </row>
    <row r="199" spans="1:48" ht="13.5" customHeight="1">
      <c r="A199" s="64"/>
      <c r="B199" s="71">
        <v>195</v>
      </c>
      <c r="C199" s="71"/>
      <c r="D199" s="71">
        <v>144</v>
      </c>
      <c r="E199" s="71"/>
      <c r="F199" s="74"/>
      <c r="G199" s="64"/>
      <c r="H199" s="64"/>
      <c r="I199" s="71"/>
      <c r="J199" s="71"/>
      <c r="K199" s="71"/>
      <c r="L199" s="16"/>
      <c r="M199" s="16">
        <f>$B199</f>
        <v>195</v>
      </c>
      <c r="N199" s="16">
        <f>$B199</f>
        <v>195</v>
      </c>
      <c r="O199" s="16"/>
      <c r="P199" s="16">
        <f>$B199</f>
        <v>195</v>
      </c>
      <c r="Q199" s="16"/>
      <c r="R199" s="16"/>
      <c r="S199" s="16"/>
      <c r="T199" s="16"/>
      <c r="U199" s="16">
        <f t="shared" si="1"/>
        <v>195</v>
      </c>
      <c r="V199" s="16">
        <f t="shared" si="1"/>
        <v>195</v>
      </c>
      <c r="W199" s="16"/>
      <c r="X199" s="16"/>
      <c r="Y199" s="16"/>
      <c r="Z199" s="16"/>
      <c r="AA199" s="16"/>
      <c r="AB199" s="16"/>
      <c r="AC199" s="16"/>
      <c r="AE199" s="16"/>
      <c r="AF199" s="16"/>
      <c r="AG199" s="16">
        <f>$D199</f>
        <v>144</v>
      </c>
      <c r="AH199" s="16"/>
      <c r="AI199" s="16"/>
      <c r="AJ199" s="16"/>
      <c r="AK199" s="16"/>
      <c r="AL199" s="16"/>
      <c r="AM199" s="16"/>
      <c r="AN199" s="16">
        <f>$D199</f>
        <v>144</v>
      </c>
      <c r="AO199" s="16"/>
      <c r="AP199" s="16"/>
      <c r="AQ199" s="16"/>
      <c r="AR199" s="16"/>
      <c r="AS199" s="16"/>
      <c r="AT199" s="16"/>
      <c r="AU199" s="16"/>
      <c r="AV199" s="16"/>
    </row>
    <row r="200" spans="1:48" ht="13.5" customHeight="1">
      <c r="A200" s="64"/>
      <c r="B200" s="71">
        <v>195</v>
      </c>
      <c r="C200" s="64"/>
      <c r="D200" s="71">
        <v>144</v>
      </c>
      <c r="E200" s="64"/>
      <c r="F200" s="74"/>
      <c r="G200" s="64"/>
      <c r="H200" s="64"/>
      <c r="I200" s="71"/>
      <c r="J200" s="71"/>
      <c r="K200" s="71"/>
      <c r="L200" s="16"/>
      <c r="M200" s="16">
        <f>$B200</f>
        <v>195</v>
      </c>
      <c r="N200" s="16">
        <f>$B200</f>
        <v>195</v>
      </c>
      <c r="O200" s="16"/>
      <c r="P200" s="16">
        <f>$B200</f>
        <v>195</v>
      </c>
      <c r="Q200" s="16"/>
      <c r="R200" s="16"/>
      <c r="S200" s="16"/>
      <c r="T200" s="16"/>
      <c r="U200" s="16">
        <f t="shared" si="1"/>
        <v>195</v>
      </c>
      <c r="V200" s="16">
        <f t="shared" si="1"/>
        <v>195</v>
      </c>
      <c r="W200" s="16"/>
      <c r="X200" s="16"/>
      <c r="Y200" s="16"/>
      <c r="Z200" s="16"/>
      <c r="AA200" s="16"/>
      <c r="AB200" s="16"/>
      <c r="AC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>
        <f>$D200</f>
        <v>144</v>
      </c>
      <c r="AO200" s="16"/>
      <c r="AP200" s="16"/>
      <c r="AQ200" s="16"/>
      <c r="AR200" s="16"/>
      <c r="AS200" s="16"/>
      <c r="AT200" s="16"/>
      <c r="AU200" s="16"/>
      <c r="AV200" s="16"/>
    </row>
    <row r="201" spans="1:48" ht="13.5" customHeight="1">
      <c r="A201" s="64"/>
      <c r="B201" s="71">
        <v>195</v>
      </c>
      <c r="C201" s="64"/>
      <c r="D201" s="64"/>
      <c r="E201" s="64"/>
      <c r="F201" s="74"/>
      <c r="G201" s="64"/>
      <c r="H201" s="64"/>
      <c r="I201" s="71"/>
      <c r="J201" s="71"/>
      <c r="K201" s="71"/>
      <c r="L201" s="16"/>
      <c r="M201" s="16"/>
      <c r="N201" s="16">
        <f>$B201</f>
        <v>195</v>
      </c>
      <c r="O201" s="16"/>
      <c r="P201" s="16"/>
      <c r="Q201" s="16"/>
      <c r="R201" s="16"/>
      <c r="S201" s="16"/>
      <c r="T201" s="16"/>
      <c r="U201" s="16">
        <f>$B201</f>
        <v>195</v>
      </c>
      <c r="V201" s="16"/>
      <c r="W201" s="16"/>
      <c r="X201" s="16"/>
      <c r="Y201" s="16"/>
      <c r="Z201" s="16"/>
      <c r="AA201" s="16"/>
      <c r="AB201" s="16"/>
      <c r="AC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</row>
    <row r="202" spans="1:48" ht="13.5" customHeight="1">
      <c r="A202" s="64"/>
      <c r="B202" s="71">
        <v>195</v>
      </c>
      <c r="C202" s="64"/>
      <c r="D202" s="64"/>
      <c r="E202" s="64"/>
      <c r="F202" s="74"/>
      <c r="G202" s="64"/>
      <c r="H202" s="64"/>
      <c r="I202" s="71"/>
      <c r="J202" s="71"/>
      <c r="K202" s="71"/>
      <c r="L202" s="16"/>
      <c r="M202" s="16"/>
      <c r="N202" s="16">
        <f>$B202</f>
        <v>195</v>
      </c>
      <c r="O202" s="16"/>
      <c r="P202" s="16"/>
      <c r="Q202" s="16"/>
      <c r="R202" s="16"/>
      <c r="S202" s="16"/>
      <c r="T202" s="16"/>
      <c r="U202" s="16">
        <f>$B202</f>
        <v>195</v>
      </c>
      <c r="V202" s="16"/>
      <c r="W202" s="16"/>
      <c r="X202" s="16"/>
      <c r="Y202" s="16"/>
      <c r="Z202" s="16"/>
      <c r="AA202" s="16"/>
      <c r="AB202" s="16"/>
      <c r="AC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</row>
    <row r="203" ht="13.5" customHeight="1">
      <c r="C203" s="64"/>
    </row>
    <row r="204" spans="3:48" ht="13.5" customHeight="1">
      <c r="C204" s="64"/>
      <c r="H204" s="76" t="s">
        <v>20</v>
      </c>
      <c r="L204" s="77">
        <f>SUM(SMALL(L$4:L$202,{7,8,9,10,11,12}))</f>
        <v>847</v>
      </c>
      <c r="Q204" s="77">
        <f>SUM(SMALL(Q$4:Q$202,{7,8,9,10,11,12}))</f>
        <v>591</v>
      </c>
      <c r="R204" s="77">
        <f>SUM(SMALL(R$4:R$202,{7,8,9,10,11,12}))</f>
        <v>641</v>
      </c>
      <c r="W204" s="77">
        <f>SUM(SMALL(W$4:W$202,{7,8,9,10,11,12}))</f>
        <v>732</v>
      </c>
      <c r="X204" s="77">
        <f>SUM(SMALL(X$4:X$202,{7,8,9,10,11,12}))</f>
        <v>676</v>
      </c>
      <c r="Z204" s="77">
        <f>SUM(SMALL(Z$4:Z$202,{7,8,9,10,11,12}))</f>
        <v>301</v>
      </c>
      <c r="AA204" s="39"/>
      <c r="AC204" s="77">
        <f>SUM(SMALL(AC$4:AC$202,{7,8,9,10,11,12}))</f>
        <v>615</v>
      </c>
      <c r="AE204" s="77">
        <f>SUM(SMALL(AE$4:AE$202,{4,5,6}))</f>
        <v>299</v>
      </c>
      <c r="AJ204" s="77">
        <f>SUM(SMALL(AJ$4:AJ$202,{4,5,6}))</f>
        <v>182</v>
      </c>
      <c r="AK204" s="77">
        <f>SUM(SMALL(AK$4:AK$202,{4,5,6}))</f>
        <v>90</v>
      </c>
      <c r="AL204" s="77">
        <f>SUM(SMALL(AL$4:AL$202,{4,5,6}))</f>
        <v>183</v>
      </c>
      <c r="AM204" s="77">
        <f>SUM(SMALL(AM$4:AM$202,{4,5,6}))</f>
        <v>277</v>
      </c>
      <c r="AP204" s="77">
        <f>SUM(SMALL(AP$4:AP$202,{4,5,6}))</f>
        <v>183</v>
      </c>
      <c r="AQ204" s="77">
        <f>SUM(SMALL(AQ$4:AQ$202,{4,5,6}))</f>
        <v>115</v>
      </c>
      <c r="AS204" s="77">
        <f>SUM(SMALL(AS$4:AS$202,{4,5,6}))</f>
        <v>62</v>
      </c>
      <c r="AU204" s="77">
        <f>SUM(SMALL(AU$4:AU$202,{4,5,6}))</f>
        <v>299</v>
      </c>
      <c r="AV204" s="77">
        <f>SUM(SMALL(AV$4:AV$202,{4,5,6}))</f>
        <v>164</v>
      </c>
    </row>
    <row r="205" spans="3:48" ht="13.5" customHeight="1">
      <c r="C205" s="64"/>
      <c r="H205" s="64"/>
      <c r="L205" s="77">
        <f>COUNT(SMALL(L$4:L$202,{7,8,9,10,11,12}))</f>
        <v>6</v>
      </c>
      <c r="Q205" s="77">
        <f>COUNT(SMALL(Q$4:Q$202,{7,8,9,10,11,12}))</f>
        <v>6</v>
      </c>
      <c r="R205" s="77">
        <f>COUNT(SMALL(R$4:R$202,{7,8,9,10,11,12}))</f>
        <v>6</v>
      </c>
      <c r="W205" s="77">
        <f>COUNT(SMALL(W$4:W$202,{7,8,9,10,11,12}))</f>
        <v>6</v>
      </c>
      <c r="X205" s="77">
        <f>COUNT(SMALL(X$4:X$202,{7,8,9,10,11,12}))</f>
        <v>6</v>
      </c>
      <c r="Z205" s="77">
        <f>COUNT(SMALL(Z$4:Z$202,{7,8,9,10,11,12}))</f>
        <v>6</v>
      </c>
      <c r="AA205" s="39"/>
      <c r="AC205" s="77">
        <f>COUNT(SMALL(AC$4:AC$202,{7,8,9,10,11,12}))</f>
        <v>6</v>
      </c>
      <c r="AE205" s="77">
        <f>COUNT(SMALL(AE$4:AE$202,{4,5,6}))</f>
        <v>3</v>
      </c>
      <c r="AJ205" s="77">
        <f>COUNT(SMALL(AJ$4:AJ$202,{4,5,6}))</f>
        <v>3</v>
      </c>
      <c r="AK205" s="77">
        <f>COUNT(SMALL(AK$4:AK$202,{4,5,6}))</f>
        <v>3</v>
      </c>
      <c r="AL205" s="77">
        <f>COUNT(SMALL(AL$4:AL$202,{4,5,6}))</f>
        <v>3</v>
      </c>
      <c r="AM205" s="77">
        <f>COUNT(SMALL(AM$4:AM$202,{4,5,6}))</f>
        <v>3</v>
      </c>
      <c r="AP205" s="77">
        <f>COUNT(SMALL(AP$4:AP$202,{4,5,6}))</f>
        <v>3</v>
      </c>
      <c r="AQ205" s="77">
        <f>COUNT(SMALL(AQ$4:AQ$202,{4,5,6}))</f>
        <v>3</v>
      </c>
      <c r="AS205" s="77">
        <f>COUNT(SMALL(AS$4:AS$202,{4,5,6}))</f>
        <v>3</v>
      </c>
      <c r="AU205" s="77">
        <f>COUNT(SMALL(AU$4:AU$202,{4,5,6}))</f>
        <v>3</v>
      </c>
      <c r="AV205" s="77">
        <f>COUNT(SMALL(AV$4:AV$202,{4,5,6}))</f>
        <v>3</v>
      </c>
    </row>
    <row r="206" spans="3:27" ht="13.5" customHeight="1">
      <c r="C206" s="64"/>
      <c r="H206" s="64"/>
      <c r="AA206" s="39"/>
    </row>
    <row r="207" spans="3:45" ht="13.5" customHeight="1">
      <c r="C207" s="64"/>
      <c r="H207" s="78" t="s">
        <v>21</v>
      </c>
      <c r="M207" s="39"/>
      <c r="Q207" s="79">
        <f>SUM(SMALL(Q$4:Q$202,{13,14,15,16,17,18}))</f>
        <v>886</v>
      </c>
      <c r="R207" s="79">
        <f>SUM(SMALL(R$4:R$202,{13,14,15,16,17,18}))</f>
        <v>979</v>
      </c>
      <c r="X207" s="39"/>
      <c r="Z207" s="79">
        <f>SUM(SMALL(Z$4:Z$202,{13,14,15,16,17,18}))</f>
        <v>430</v>
      </c>
      <c r="AA207" s="39"/>
      <c r="AE207" s="79">
        <f>SUM(SMALL(AE$4:AE$202,{7,8,9}))</f>
        <v>345</v>
      </c>
      <c r="AJ207" s="79">
        <f>SUM(SMALL(AJ$4:AJ$202,{7,8,9}))</f>
        <v>243</v>
      </c>
      <c r="AK207" s="79">
        <f>SUM(SMALL(AK$4:AK$202,{7,8,9}))</f>
        <v>179</v>
      </c>
      <c r="AP207" s="79">
        <f>SUM(SMALL(AP$4:AP$202,{7,8,9}))</f>
        <v>316</v>
      </c>
      <c r="AQ207" s="79">
        <f>SUM(SMALL(AQ$4:AQ$202,{7,8,9}))</f>
        <v>214</v>
      </c>
      <c r="AS207" s="79">
        <f>SUM(SMALL(AS$4:AS$202,{7,8,9}))</f>
        <v>118</v>
      </c>
    </row>
    <row r="208" spans="3:45" ht="13.5" customHeight="1">
      <c r="C208" s="64"/>
      <c r="H208" s="64"/>
      <c r="I208" s="71"/>
      <c r="J208" s="71"/>
      <c r="K208" s="71"/>
      <c r="M208" s="39"/>
      <c r="Q208" s="79">
        <f>COUNT(SMALL(Q$4:Q$202,{13,14,15,16,17,18}))</f>
        <v>6</v>
      </c>
      <c r="R208" s="79">
        <f>COUNT(SMALL(R$4:R$202,{13,14,15,16,17,18}))</f>
        <v>6</v>
      </c>
      <c r="X208" s="39"/>
      <c r="Z208" s="79">
        <f>COUNT(SMALL(Z$4:Z$202,{13,14,15,16,17,18}))</f>
        <v>6</v>
      </c>
      <c r="AA208" s="39"/>
      <c r="AE208" s="79">
        <f>COUNT(SMALL(AE$4:AE$202,{7,8,9}))</f>
        <v>3</v>
      </c>
      <c r="AJ208" s="79">
        <f>COUNT(SMALL(AJ$4:AJ$202,{7,8,9}))</f>
        <v>3</v>
      </c>
      <c r="AK208" s="79">
        <f>COUNT(SMALL(AK$4:AK$202,{7,8,9}))</f>
        <v>3</v>
      </c>
      <c r="AP208" s="79">
        <f>COUNT(SMALL(AP$4:AP$202,{7,8,9}))</f>
        <v>3</v>
      </c>
      <c r="AQ208" s="79">
        <f>COUNT(SMALL(AQ$4:AQ$202,{7,8,9}))</f>
        <v>3</v>
      </c>
      <c r="AS208" s="79">
        <f>COUNT(SMALL(AS$4:AS$202,{7,8,9}))</f>
        <v>3</v>
      </c>
    </row>
    <row r="209" spans="3:48" ht="13.5" customHeight="1">
      <c r="C209" s="64"/>
      <c r="H209" s="64"/>
      <c r="I209" s="71"/>
      <c r="J209" s="71"/>
      <c r="K209" s="71"/>
      <c r="Q209" s="39"/>
      <c r="R209" s="39"/>
      <c r="X209" s="39"/>
      <c r="AA209" s="39"/>
      <c r="AJ209" s="39"/>
      <c r="AV209" s="39"/>
    </row>
    <row r="210" spans="3:45" ht="13.5" customHeight="1">
      <c r="C210" s="64"/>
      <c r="H210" s="43" t="s">
        <v>22</v>
      </c>
      <c r="R210" s="39"/>
      <c r="X210" s="39"/>
      <c r="Z210" s="80">
        <f>SUM(SMALL(Z$4:Z$202,{19,20,21,22,23,24}))</f>
        <v>618</v>
      </c>
      <c r="AA210" s="39"/>
      <c r="AJ210" s="80">
        <f>SUM(SMALL(AJ$4:AJ$202,{10,11,12}))</f>
        <v>292</v>
      </c>
      <c r="AK210" s="80">
        <f>SUM(SMALL(AK$4:AK$202,{10,11,12}))</f>
        <v>274</v>
      </c>
      <c r="AS210" s="80">
        <f>SUM(SMALL(AS$4:AS$202,{10,11,12}))</f>
        <v>179</v>
      </c>
    </row>
    <row r="211" spans="3:47" ht="13.5" customHeight="1">
      <c r="C211" s="64"/>
      <c r="L211" s="39"/>
      <c r="S211" s="39"/>
      <c r="T211" s="39"/>
      <c r="Y211" s="39"/>
      <c r="Z211" s="80">
        <f>COUNT(SMALL(Z$4:Z$202,{19,20,21,22,23,24}))</f>
        <v>6</v>
      </c>
      <c r="AA211" s="39"/>
      <c r="AB211" s="39"/>
      <c r="AC211" s="39"/>
      <c r="AE211" s="39"/>
      <c r="AG211" s="39"/>
      <c r="AH211" s="39"/>
      <c r="AI211" s="39"/>
      <c r="AJ211" s="80">
        <f>COUNT(SMALL(AJ$4:AJ$202,{10,11,12}))</f>
        <v>3</v>
      </c>
      <c r="AK211" s="80">
        <f>COUNT(SMALL(AK$4:AK$202,{10,11,12}))</f>
        <v>3</v>
      </c>
      <c r="AL211" s="39"/>
      <c r="AM211" s="39"/>
      <c r="AR211" s="39"/>
      <c r="AS211" s="80">
        <f>COUNT(SMALL(AS$4:AS$202,{10,11,12}))</f>
        <v>3</v>
      </c>
      <c r="AT211" s="39"/>
      <c r="AU211" s="39"/>
    </row>
    <row r="212" spans="3:39" ht="13.5" customHeight="1">
      <c r="C212" s="64"/>
      <c r="L212" s="39"/>
      <c r="S212" s="39"/>
      <c r="T212" s="39"/>
      <c r="Y212" s="39"/>
      <c r="AA212" s="39"/>
      <c r="AC212" s="39"/>
      <c r="AF212" s="39"/>
      <c r="AG212" s="39"/>
      <c r="AH212" s="39"/>
      <c r="AI212" s="39"/>
      <c r="AL212" s="39"/>
      <c r="AM212" s="39"/>
    </row>
    <row r="213" spans="3:47" ht="13.5" customHeight="1">
      <c r="C213" s="64"/>
      <c r="H213" s="54" t="s">
        <v>53</v>
      </c>
      <c r="I213" s="39"/>
      <c r="J213" s="39"/>
      <c r="K213" s="39"/>
      <c r="M213" s="39"/>
      <c r="N213" s="39"/>
      <c r="O213" s="39"/>
      <c r="P213" s="39"/>
      <c r="U213" s="39"/>
      <c r="V213" s="39"/>
      <c r="W213" s="39"/>
      <c r="Z213" s="61">
        <f>SUM(SMALL(Z$4:Z$202,{25,26,27,28,29,30}))</f>
        <v>755</v>
      </c>
      <c r="AA213" s="39"/>
      <c r="AB213" s="39"/>
      <c r="AD213" s="39"/>
      <c r="AJ213" s="61">
        <f>SUM(SMALL(AJ$4:AJ$202,{13,14,15}))</f>
        <v>405</v>
      </c>
      <c r="AK213" s="61">
        <f>SUM(SMALL(AK$4:AK$202,{13,14,15}))</f>
        <v>346</v>
      </c>
      <c r="AN213" s="39"/>
      <c r="AO213" s="39"/>
      <c r="AR213" s="39"/>
      <c r="AS213" s="61">
        <f>SUM(SMALL(AS$4:AS$202,{13,14,15}))</f>
        <v>219</v>
      </c>
      <c r="AT213" s="39"/>
      <c r="AU213" s="39"/>
    </row>
    <row r="214" spans="3:47" ht="13.5" customHeight="1">
      <c r="C214" s="64"/>
      <c r="I214" s="39"/>
      <c r="J214" s="39"/>
      <c r="K214" s="39"/>
      <c r="M214" s="39"/>
      <c r="N214" s="39"/>
      <c r="O214" s="39"/>
      <c r="P214" s="39"/>
      <c r="U214" s="39"/>
      <c r="V214" s="39"/>
      <c r="W214" s="39"/>
      <c r="Z214" s="61">
        <f>COUNT(SMALL(Z$4:Z$202,{25,26,27,28,29,30}))</f>
        <v>6</v>
      </c>
      <c r="AA214" s="39"/>
      <c r="AB214" s="39"/>
      <c r="AD214" s="39"/>
      <c r="AJ214" s="61">
        <f>COUNT(SMALL(AJ$4:AJ$202,{13,14,15}))</f>
        <v>3</v>
      </c>
      <c r="AK214" s="61">
        <f>COUNT(SMALL(AK$4:AK$202,{13,14,15}))</f>
        <v>3</v>
      </c>
      <c r="AN214" s="39"/>
      <c r="AO214" s="39"/>
      <c r="AR214" s="39"/>
      <c r="AS214" s="61">
        <f>COUNT(SMALL(AS$4:AS$202,{13,14,15}))</f>
        <v>3</v>
      </c>
      <c r="AT214" s="39"/>
      <c r="AU214" s="39"/>
    </row>
    <row r="215" ht="13.5" customHeight="1">
      <c r="C215" s="64"/>
    </row>
    <row r="216" spans="3:45" ht="13.5" customHeight="1">
      <c r="C216" s="64"/>
      <c r="H216" s="67" t="s">
        <v>57</v>
      </c>
      <c r="Z216" s="81">
        <f>SUM(SMALL(Z$4:Z$202,{31,32,33,34,35,36}))</f>
        <v>893</v>
      </c>
      <c r="AK216" s="81">
        <f>SUM(SMALL(AK$4:AK$202,{16,17,18}))</f>
        <v>415</v>
      </c>
      <c r="AS216" s="81">
        <f>SUM(SMALL(AS$4:AS$202,{16,17,18}))</f>
        <v>253</v>
      </c>
    </row>
    <row r="217" spans="26:45" ht="13.5" customHeight="1">
      <c r="Z217" s="81">
        <f>COUNT(SMALL(Z$4:Z$202,{31,32,33,34,35,36}))</f>
        <v>6</v>
      </c>
      <c r="AK217" s="81">
        <f>COUNT(SMALL(AK$4:AK$202,{16,17,18}))</f>
        <v>3</v>
      </c>
      <c r="AS217" s="81">
        <f>COUNT(SMALL(AS$4:AS$202,{16,17,18}))</f>
        <v>3</v>
      </c>
    </row>
    <row r="219" spans="8:45" ht="13.5" customHeight="1">
      <c r="H219" s="60" t="s">
        <v>68</v>
      </c>
      <c r="Z219" s="82">
        <f>SUM(SMALL(Z$4:Z$202,{37,38,39,40,41,42}))</f>
        <v>1060</v>
      </c>
      <c r="AS219" s="82">
        <f>SUM(SMALL(AS$4:AS$202,{19,20,21}))</f>
        <v>290</v>
      </c>
    </row>
    <row r="220" spans="26:45" ht="13.5" customHeight="1">
      <c r="Z220" s="82">
        <f>COUNT(SMALL(Z$4:Z$202,{37,38,39,40,41,42}))</f>
        <v>6</v>
      </c>
      <c r="AS220" s="82">
        <f>COUNT(SMALL(AS$4:AS$202,{19,20,21}))</f>
        <v>3</v>
      </c>
    </row>
    <row r="222" spans="8:45" ht="13.5" customHeight="1">
      <c r="H222" s="66" t="s">
        <v>70</v>
      </c>
      <c r="AS222" s="83">
        <f>SUM(SMALL(AS$4:AS$202,{22,23,24}))</f>
        <v>345</v>
      </c>
    </row>
    <row r="223" ht="13.5" customHeight="1">
      <c r="AS223" s="83">
        <f>COUNT(SMALL(AS$4:AS$202,{22,23,24}))</f>
        <v>3</v>
      </c>
    </row>
    <row r="224" spans="9:48" s="64" customFormat="1" ht="13.5" customHeight="1"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</row>
    <row r="225" spans="8:48" s="64" customFormat="1" ht="13.5" customHeight="1">
      <c r="H225" s="64" t="s">
        <v>392</v>
      </c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>
        <f>SUM(SMALL(AS$4:AS$202,{25,26,27}))</f>
        <v>392</v>
      </c>
      <c r="AT225" s="71"/>
      <c r="AU225" s="71"/>
      <c r="AV225" s="71"/>
    </row>
    <row r="226" spans="9:48" s="64" customFormat="1" ht="13.5" customHeight="1"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>
        <f>COUNT(SMALL(AS$4:AS$202,{25,26,27}))</f>
        <v>3</v>
      </c>
      <c r="AT226" s="71"/>
      <c r="AU226" s="71"/>
      <c r="AV226" s="71"/>
    </row>
    <row r="227" spans="9:48" s="64" customFormat="1" ht="13.5" customHeight="1"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</row>
    <row r="228" spans="8:48" s="64" customFormat="1" ht="13.5" customHeight="1">
      <c r="H228" s="64" t="s">
        <v>393</v>
      </c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>
        <f>SUM(SMALL(AS$4:AS$202,{28,29,30}))</f>
        <v>409</v>
      </c>
      <c r="AT228" s="71"/>
      <c r="AU228" s="71"/>
      <c r="AV228" s="71"/>
    </row>
    <row r="229" spans="9:48" s="64" customFormat="1" ht="13.5" customHeight="1"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>
        <f>COUNT(SMALL(AS$4:AS$202,{28,29,30}))</f>
        <v>3</v>
      </c>
      <c r="AT229" s="71"/>
      <c r="AU229" s="71"/>
      <c r="AV229" s="71"/>
    </row>
    <row r="231" spans="12:48" ht="13.5" customHeight="1">
      <c r="L231" s="75">
        <f aca="true" t="shared" si="2" ref="L231:AC231">INT(COUNTA(L4:L202)/6)</f>
        <v>2</v>
      </c>
      <c r="M231" s="75">
        <f t="shared" si="2"/>
        <v>1</v>
      </c>
      <c r="N231" s="75">
        <f t="shared" si="2"/>
        <v>1</v>
      </c>
      <c r="O231" s="75">
        <f t="shared" si="2"/>
        <v>1</v>
      </c>
      <c r="P231" s="75">
        <f t="shared" si="2"/>
        <v>1</v>
      </c>
      <c r="Q231" s="75">
        <f t="shared" si="2"/>
        <v>3</v>
      </c>
      <c r="R231" s="75">
        <f t="shared" si="2"/>
        <v>3</v>
      </c>
      <c r="S231" s="75">
        <f t="shared" si="2"/>
        <v>1</v>
      </c>
      <c r="T231" s="75">
        <f t="shared" si="2"/>
        <v>1</v>
      </c>
      <c r="U231" s="75">
        <f t="shared" si="2"/>
        <v>1</v>
      </c>
      <c r="V231" s="75">
        <f t="shared" si="2"/>
        <v>1</v>
      </c>
      <c r="W231" s="75">
        <f t="shared" si="2"/>
        <v>2</v>
      </c>
      <c r="X231" s="75">
        <f t="shared" si="2"/>
        <v>2</v>
      </c>
      <c r="Y231" s="75">
        <f t="shared" si="2"/>
        <v>1</v>
      </c>
      <c r="Z231" s="75">
        <f t="shared" si="2"/>
        <v>7</v>
      </c>
      <c r="AA231" s="75">
        <f t="shared" si="2"/>
        <v>1</v>
      </c>
      <c r="AB231" s="75">
        <f t="shared" si="2"/>
        <v>1</v>
      </c>
      <c r="AC231" s="75">
        <f t="shared" si="2"/>
        <v>2</v>
      </c>
      <c r="AE231" s="75">
        <f aca="true" t="shared" si="3" ref="AE231:AV231">INT(COUNTA(AE4:AE202)/3)</f>
        <v>3</v>
      </c>
      <c r="AF231" s="75">
        <f t="shared" si="3"/>
        <v>1</v>
      </c>
      <c r="AG231" s="75">
        <f t="shared" si="3"/>
        <v>1</v>
      </c>
      <c r="AH231" s="75">
        <f t="shared" si="3"/>
        <v>1</v>
      </c>
      <c r="AI231" s="75">
        <f t="shared" si="3"/>
        <v>1</v>
      </c>
      <c r="AJ231" s="75">
        <f t="shared" si="3"/>
        <v>5</v>
      </c>
      <c r="AK231" s="75">
        <f t="shared" si="3"/>
        <v>6</v>
      </c>
      <c r="AL231" s="75">
        <f t="shared" si="3"/>
        <v>2</v>
      </c>
      <c r="AM231" s="75">
        <f t="shared" si="3"/>
        <v>2</v>
      </c>
      <c r="AN231" s="75">
        <f t="shared" si="3"/>
        <v>1</v>
      </c>
      <c r="AO231" s="75">
        <f t="shared" si="3"/>
        <v>1</v>
      </c>
      <c r="AP231" s="75">
        <f t="shared" si="3"/>
        <v>3</v>
      </c>
      <c r="AQ231" s="75">
        <f t="shared" si="3"/>
        <v>3</v>
      </c>
      <c r="AR231" s="75">
        <f t="shared" si="3"/>
        <v>1</v>
      </c>
      <c r="AS231" s="75">
        <f t="shared" si="3"/>
        <v>10</v>
      </c>
      <c r="AT231" s="75">
        <f t="shared" si="3"/>
        <v>1</v>
      </c>
      <c r="AU231" s="75">
        <f t="shared" si="3"/>
        <v>2</v>
      </c>
      <c r="AV231" s="75">
        <f t="shared" si="3"/>
        <v>2</v>
      </c>
    </row>
  </sheetData>
  <sheetProtection/>
  <printOptions/>
  <pageMargins left="0.75" right="0.75" top="1.14" bottom="1.3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37"/>
  <sheetViews>
    <sheetView zoomScale="67" zoomScaleNormal="67"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L4" sqref="L4"/>
    </sheetView>
  </sheetViews>
  <sheetFormatPr defaultColWidth="9.140625" defaultRowHeight="13.5" customHeight="1"/>
  <cols>
    <col min="1" max="1" width="7.140625" style="0" customWidth="1"/>
    <col min="2" max="2" width="6.28125" style="0" bestFit="1" customWidth="1"/>
    <col min="3" max="4" width="5.28125" style="0" bestFit="1" customWidth="1"/>
    <col min="5" max="5" width="5.8515625" style="0" bestFit="1" customWidth="1"/>
    <col min="6" max="6" width="7.140625" style="0" bestFit="1" customWidth="1"/>
    <col min="7" max="7" width="12.7109375" style="0" bestFit="1" customWidth="1"/>
    <col min="8" max="8" width="12.57421875" style="0" bestFit="1" customWidth="1"/>
    <col min="9" max="9" width="6.00390625" style="2" customWidth="1"/>
    <col min="10" max="10" width="6.57421875" style="2" customWidth="1"/>
    <col min="11" max="11" width="5.421875" style="2" bestFit="1" customWidth="1"/>
    <col min="12" max="12" width="6.28125" style="2" bestFit="1" customWidth="1"/>
    <col min="13" max="13" width="7.7109375" style="2" customWidth="1"/>
    <col min="14" max="14" width="7.00390625" style="2" bestFit="1" customWidth="1"/>
    <col min="15" max="16" width="7.00390625" style="2" customWidth="1"/>
    <col min="17" max="17" width="7.00390625" style="2" bestFit="1" customWidth="1"/>
    <col min="18" max="18" width="6.421875" style="2" bestFit="1" customWidth="1"/>
    <col min="19" max="19" width="7.00390625" style="2" bestFit="1" customWidth="1"/>
    <col min="20" max="20" width="7.00390625" style="2" customWidth="1"/>
    <col min="21" max="21" width="7.00390625" style="2" bestFit="1" customWidth="1"/>
    <col min="22" max="22" width="7.00390625" style="2" customWidth="1"/>
    <col min="23" max="23" width="7.7109375" style="2" customWidth="1"/>
    <col min="24" max="24" width="6.421875" style="2" bestFit="1" customWidth="1"/>
    <col min="25" max="25" width="7.00390625" style="2" bestFit="1" customWidth="1"/>
    <col min="26" max="26" width="6.28125" style="2" bestFit="1" customWidth="1"/>
    <col min="27" max="27" width="7.00390625" style="2" bestFit="1" customWidth="1"/>
    <col min="28" max="28" width="7.00390625" style="2" customWidth="1"/>
    <col min="29" max="29" width="6.00390625" style="2" bestFit="1" customWidth="1"/>
    <col min="30" max="30" width="1.7109375" style="8" customWidth="1"/>
    <col min="31" max="31" width="6.28125" style="2" bestFit="1" customWidth="1"/>
    <col min="32" max="32" width="7.7109375" style="2" customWidth="1"/>
    <col min="33" max="33" width="6.28125" style="2" bestFit="1" customWidth="1"/>
    <col min="34" max="35" width="6.28125" style="2" customWidth="1"/>
    <col min="36" max="36" width="6.00390625" style="2" bestFit="1" customWidth="1"/>
    <col min="37" max="37" width="6.421875" style="2" bestFit="1" customWidth="1"/>
    <col min="38" max="38" width="6.28125" style="2" bestFit="1" customWidth="1"/>
    <col min="39" max="39" width="6.28125" style="2" customWidth="1"/>
    <col min="40" max="40" width="6.28125" style="2" bestFit="1" customWidth="1"/>
    <col min="41" max="41" width="6.28125" style="2" customWidth="1"/>
    <col min="42" max="42" width="7.7109375" style="2" customWidth="1"/>
    <col min="43" max="44" width="6.421875" style="2" bestFit="1" customWidth="1"/>
    <col min="45" max="45" width="6.28125" style="2" bestFit="1" customWidth="1"/>
    <col min="46" max="47" width="6.28125" style="2" customWidth="1"/>
    <col min="48" max="48" width="6.00390625" style="2" bestFit="1" customWidth="1"/>
  </cols>
  <sheetData>
    <row r="1" spans="1:48" ht="13.5" customHeight="1">
      <c r="A1" s="4"/>
      <c r="B1" s="7" t="s">
        <v>67</v>
      </c>
      <c r="C1" s="7"/>
      <c r="D1" s="7"/>
      <c r="E1" s="7"/>
      <c r="F1" s="7"/>
      <c r="G1" s="7"/>
      <c r="H1" s="7"/>
      <c r="I1" s="7"/>
      <c r="J1" s="7"/>
      <c r="K1" s="7"/>
      <c r="L1" s="5" t="s">
        <v>36</v>
      </c>
      <c r="M1" s="5" t="s">
        <v>37</v>
      </c>
      <c r="N1" s="5" t="s">
        <v>23</v>
      </c>
      <c r="O1" s="5" t="s">
        <v>54</v>
      </c>
      <c r="P1" s="5" t="s">
        <v>75</v>
      </c>
      <c r="Q1" s="5" t="s">
        <v>38</v>
      </c>
      <c r="R1" s="5" t="s">
        <v>39</v>
      </c>
      <c r="S1" s="5" t="s">
        <v>24</v>
      </c>
      <c r="T1" s="5" t="s">
        <v>92</v>
      </c>
      <c r="U1" s="5" t="s">
        <v>25</v>
      </c>
      <c r="V1" s="5" t="s">
        <v>150</v>
      </c>
      <c r="W1" s="5" t="s">
        <v>40</v>
      </c>
      <c r="X1" s="5" t="s">
        <v>26</v>
      </c>
      <c r="Y1" s="5" t="s">
        <v>27</v>
      </c>
      <c r="Z1" s="5" t="s">
        <v>41</v>
      </c>
      <c r="AA1" s="5" t="s">
        <v>60</v>
      </c>
      <c r="AB1" s="5" t="s">
        <v>82</v>
      </c>
      <c r="AC1" s="5" t="s">
        <v>28</v>
      </c>
      <c r="AD1" s="11"/>
      <c r="AE1" s="5" t="s">
        <v>36</v>
      </c>
      <c r="AF1" s="5" t="s">
        <v>37</v>
      </c>
      <c r="AG1" s="11" t="s">
        <v>23</v>
      </c>
      <c r="AH1" s="11" t="s">
        <v>54</v>
      </c>
      <c r="AI1" s="11" t="s">
        <v>75</v>
      </c>
      <c r="AJ1" s="5" t="s">
        <v>38</v>
      </c>
      <c r="AK1" s="5" t="s">
        <v>39</v>
      </c>
      <c r="AL1" s="11" t="s">
        <v>24</v>
      </c>
      <c r="AM1" s="11" t="s">
        <v>92</v>
      </c>
      <c r="AN1" s="11" t="s">
        <v>25</v>
      </c>
      <c r="AO1" s="11" t="s">
        <v>150</v>
      </c>
      <c r="AP1" s="5" t="s">
        <v>40</v>
      </c>
      <c r="AQ1" s="11" t="s">
        <v>26</v>
      </c>
      <c r="AR1" s="11" t="s">
        <v>27</v>
      </c>
      <c r="AS1" s="5" t="s">
        <v>41</v>
      </c>
      <c r="AT1" s="5" t="s">
        <v>60</v>
      </c>
      <c r="AU1" s="5" t="s">
        <v>82</v>
      </c>
      <c r="AV1" s="11" t="s">
        <v>28</v>
      </c>
    </row>
    <row r="2" spans="1:48" ht="13.5" customHeight="1">
      <c r="A2" s="7" t="s">
        <v>81</v>
      </c>
      <c r="B2" s="7"/>
      <c r="C2" s="7"/>
      <c r="D2" s="7"/>
      <c r="E2" s="7"/>
      <c r="F2" s="7"/>
      <c r="G2" s="7"/>
      <c r="H2" s="7"/>
      <c r="I2" s="7"/>
      <c r="J2" s="7"/>
      <c r="K2" s="7"/>
      <c r="L2" s="9">
        <f>SUM(SMALL(L$4:L$324,{1,2,3,4,5,6,7,8,9,10,11,12}))</f>
        <v>917</v>
      </c>
      <c r="M2" s="9">
        <f>SUM(SMALL(M$4:M$324,{1,2,3,4,5,6,7,8,9,10,11,12}))</f>
        <v>2693</v>
      </c>
      <c r="N2" s="9">
        <f>SUM(SMALL(N$4:N$324,{1,2,3,4,5,6,7,8,9,10,11,12}))</f>
        <v>3539</v>
      </c>
      <c r="O2" s="9">
        <f>SUM(SMALL(O$4:O$324,{1,2,3,4,5,6,7,8,9,10,11,12}))</f>
        <v>3130</v>
      </c>
      <c r="P2" s="9">
        <f>SUM(SMALL(P$4:P$324,{1,2,3,4,5,6,7,8,9,10,11,12}))</f>
        <v>3115</v>
      </c>
      <c r="Q2" s="9">
        <f>SUM(SMALL(Q$4:Q$324,{1,2,3,4,5,6,7,8,9,10,11,12}))</f>
        <v>1648</v>
      </c>
      <c r="R2" s="9">
        <f>SUM(SMALL(R$4:R$324,{1,2,3,4,5,6,7,8,9,10,11,12}))</f>
        <v>912</v>
      </c>
      <c r="S2" s="9">
        <f>SUM(SMALL(S$4:S$324,{1,2,3,4,5,6,7,8,9,10,11,12}))</f>
        <v>1216</v>
      </c>
      <c r="T2" s="9">
        <f>SUM(SMALL(T$4:T$324,{1,2,3,4,5,6,7,8,9,10,11,12}))</f>
        <v>1512</v>
      </c>
      <c r="U2" s="9">
        <f>SUM(SMALL(U$4:U$324,{1,2,3,4,5,6,7,8,9,10,11,12}))</f>
        <v>1571</v>
      </c>
      <c r="V2" s="9">
        <f>SUM(SMALL(V$4:V$324,{1,2,3,4,5,6,7,8,9,10,11,12}))</f>
        <v>2017</v>
      </c>
      <c r="W2" s="9">
        <f>SUM(SMALL(W$4:W$324,{1,2,3,4,5,6,7,8,9,10,11,12}))</f>
        <v>418</v>
      </c>
      <c r="X2" s="9">
        <f>SUM(SMALL(X$4:X$324,{1,2,3,4,5,6,7,8,9,10,11,12}))</f>
        <v>2105</v>
      </c>
      <c r="Y2" s="9">
        <f>SUM(SMALL(Y$4:Y$324,{1,2,3,4,5,6,7,8,9,10,11,12}))</f>
        <v>696</v>
      </c>
      <c r="Z2" s="9">
        <f>SUM(SMALL(Z$4:Z$324,{1,2,3,4,5,6,7,8,9,10,11,12}))</f>
        <v>450</v>
      </c>
      <c r="AA2" s="9">
        <f>SUM(SMALL(AA$4:AA$324,{1,2,3,4,5,6,7,8,9,10,11,12}))</f>
        <v>2213</v>
      </c>
      <c r="AB2" s="9">
        <f>SUM(SMALL(AB$4:AB$324,{1,2,3,4,5,6,7,8,9,10,11,12}))</f>
        <v>2258</v>
      </c>
      <c r="AC2" s="9">
        <f>SUM(SMALL(AC$4:AC$324,{1,2,3,4,5,6,7,8,9,10,11,12}))</f>
        <v>747</v>
      </c>
      <c r="AD2" s="11"/>
      <c r="AE2" s="9">
        <f>SUM(SMALL(AE$4:AE$324,{1,2,3,4,5,6}))</f>
        <v>274</v>
      </c>
      <c r="AF2" s="9">
        <f>SUM(SMALL(AF$4:AF$324,{1,2,3,4,5,6}))</f>
        <v>1053</v>
      </c>
      <c r="AG2" s="9">
        <f>SUM(SMALL(AG$4:AG$324,{1,2,3,4,5,6}))</f>
        <v>1122</v>
      </c>
      <c r="AH2" s="9">
        <f>SUM(SMALL(AH$4:AH$324,{1,2,3,4,5,6}))</f>
        <v>774</v>
      </c>
      <c r="AI2" s="9">
        <f>SUM(SMALL(AI$4:AI$324,{1,2,3,4,5,6}))</f>
        <v>1082</v>
      </c>
      <c r="AJ2" s="9">
        <f>SUM(SMALL(AJ$4:AJ$324,{1,2,3,4,5,6}))</f>
        <v>328</v>
      </c>
      <c r="AK2" s="9">
        <f>SUM(SMALL(AK$4:AK$324,{1,2,3,4,5,6}))</f>
        <v>160</v>
      </c>
      <c r="AL2" s="9">
        <f>SUM(SMALL(AL$4:AL$324,{1,2,3,4,5,6}))</f>
        <v>304</v>
      </c>
      <c r="AM2" s="9">
        <f>SUM(SMALL(AM$4:AM$324,{1,2,3,4,5,6}))</f>
        <v>272</v>
      </c>
      <c r="AN2" s="9">
        <f>SUM(SMALL(AN$4:AN$324,{1,2,3,4,5,6}))</f>
        <v>311</v>
      </c>
      <c r="AO2" s="9">
        <f>SUM(SMALL(AO$4:AO$324,{1,2,3,4,5,6}))</f>
        <v>636</v>
      </c>
      <c r="AP2" s="9">
        <f>SUM(SMALL(AP$4:AP$324,{1,2,3,4,5,6}))</f>
        <v>110</v>
      </c>
      <c r="AQ2" s="9">
        <f>SUM(SMALL(AQ$4:AQ$324,{1,2,3,4,5,6}))</f>
        <v>497</v>
      </c>
      <c r="AR2" s="9">
        <f>SUM(SMALL(AR$4:AR$324,{1,2,3,4,5,6}))</f>
        <v>131</v>
      </c>
      <c r="AS2" s="9">
        <f>SUM(SMALL(AS$4:AS$324,{1,2,3,4,5,6}))</f>
        <v>205</v>
      </c>
      <c r="AT2" s="9">
        <f>SUM(SMALL(AT$4:AT$324,{1,2,3,4,5,6}))</f>
        <v>706</v>
      </c>
      <c r="AU2" s="9">
        <f>SUM(SMALL(AU$4:AU$324,{1,2,3,4,5,6}))</f>
        <v>574</v>
      </c>
      <c r="AV2" s="9">
        <f>SUM(SMALL(AV$4:AV$324,{1,2,3,4,5,6}))</f>
        <v>168</v>
      </c>
    </row>
    <row r="3" spans="1:48" s="4" customFormat="1" ht="13.5" customHeight="1">
      <c r="A3" s="5" t="s">
        <v>19</v>
      </c>
      <c r="B3" s="5" t="s">
        <v>2</v>
      </c>
      <c r="C3" s="4" t="s">
        <v>18</v>
      </c>
      <c r="D3" s="5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  <c r="L3" s="9">
        <f>COUNT(SMALL(L$4:L$324,{1,2,3,4,5,6,7,8,9,10,11,12}))</f>
        <v>12</v>
      </c>
      <c r="M3" s="9">
        <f>COUNT(SMALL(M$4:M$324,{1,2,3,4,5,6,7,8,9,10,11,12}))</f>
        <v>12</v>
      </c>
      <c r="N3" s="9">
        <f>COUNT(SMALL(N$4:N$324,{1,2,3,4,5,6,7,8,9,10,11,12}))</f>
        <v>12</v>
      </c>
      <c r="O3" s="9">
        <f>COUNT(SMALL(O$4:O$324,{1,2,3,4,5,6,7,8,9,10,11,12}))</f>
        <v>12</v>
      </c>
      <c r="P3" s="9">
        <f>COUNT(SMALL(P$4:P$324,{1,2,3,4,5,6,7,8,9,10,11,12}))</f>
        <v>12</v>
      </c>
      <c r="Q3" s="9">
        <f>COUNT(SMALL(Q$4:Q$324,{1,2,3,4,5,6,7,8,9,10,11,12}))</f>
        <v>12</v>
      </c>
      <c r="R3" s="9">
        <f>COUNT(SMALL(R$4:R$324,{1,2,3,4,5,6,7,8,9,10,11,12}))</f>
        <v>12</v>
      </c>
      <c r="S3" s="9">
        <f>COUNT(SMALL(S$4:S$324,{1,2,3,4,5,6,7,8,9,10,11,12}))</f>
        <v>12</v>
      </c>
      <c r="T3" s="9">
        <f>COUNT(SMALL(T$4:T$324,{1,2,3,4,5,6,7,8,9,10,11,12}))</f>
        <v>12</v>
      </c>
      <c r="U3" s="9">
        <f>COUNT(SMALL(U$4:U$324,{1,2,3,4,5,6,7,8,9,10,11,12}))</f>
        <v>12</v>
      </c>
      <c r="V3" s="9">
        <f>COUNT(SMALL(V$4:V$324,{1,2,3,4,5,6,7,8,9,10,11,12}))</f>
        <v>12</v>
      </c>
      <c r="W3" s="9">
        <f>COUNT(SMALL(W$4:W$324,{1,2,3,4,5,6,7,8,9,10,11,12}))</f>
        <v>12</v>
      </c>
      <c r="X3" s="9">
        <f>COUNT(SMALL(X$4:X$324,{1,2,3,4,5,6,7,8,9,10,11,12}))</f>
        <v>12</v>
      </c>
      <c r="Y3" s="9">
        <f>COUNT(SMALL(Y$4:Y$324,{1,2,3,4,5,6,7,8,9,10,11,12}))</f>
        <v>12</v>
      </c>
      <c r="Z3" s="9">
        <f>COUNT(SMALL(Z$4:Z$324,{1,2,3,4,5,6,7,8,9,10,11,12}))</f>
        <v>12</v>
      </c>
      <c r="AA3" s="9">
        <f>COUNT(SMALL(AA$4:AA$324,{1,2,3,4,5,6,7,8,9,10,11,12}))</f>
        <v>12</v>
      </c>
      <c r="AB3" s="9">
        <f>COUNT(SMALL(AB$4:AB$324,{1,2,3,4,5,6,7,8,9,10,11,12}))</f>
        <v>12</v>
      </c>
      <c r="AC3" s="9">
        <f>COUNT(SMALL(AC$4:AC$324,{1,2,3,4,5,6,7,8,9,10,11,12}))</f>
        <v>12</v>
      </c>
      <c r="AD3" s="11"/>
      <c r="AE3" s="9">
        <f>COUNT(SMALL(AE$4:AE$324,{1,2,3,4,5,6}))</f>
        <v>6</v>
      </c>
      <c r="AF3" s="9">
        <f>COUNT(SMALL(AF$4:AF$324,{1,2,3,4,5,6}))</f>
        <v>6</v>
      </c>
      <c r="AG3" s="9">
        <f>COUNT(SMALL(AG$4:AG$324,{1,2,3,4,5,6}))</f>
        <v>6</v>
      </c>
      <c r="AH3" s="9">
        <f>COUNT(SMALL(AH$4:AH$324,{1,2,3,4,5,6}))</f>
        <v>6</v>
      </c>
      <c r="AI3" s="9">
        <f>COUNT(SMALL(AI$4:AI$324,{1,2,3,4,5,6}))</f>
        <v>6</v>
      </c>
      <c r="AJ3" s="9">
        <f>COUNT(SMALL(AJ$4:AJ$324,{1,2,3,4,5,6}))</f>
        <v>6</v>
      </c>
      <c r="AK3" s="9">
        <f>COUNT(SMALL(AK$4:AK$324,{1,2,3,4,5,6}))</f>
        <v>6</v>
      </c>
      <c r="AL3" s="9">
        <f>COUNT(SMALL(AL$4:AL$324,{1,2,3,4,5,6}))</f>
        <v>6</v>
      </c>
      <c r="AM3" s="9">
        <f>COUNT(SMALL(AM$4:AM$324,{1,2,3,4,5,6}))</f>
        <v>6</v>
      </c>
      <c r="AN3" s="9">
        <f>COUNT(SMALL(AN$4:AN$324,{1,2,3,4,5,6}))</f>
        <v>6</v>
      </c>
      <c r="AO3" s="9">
        <f>COUNT(SMALL(AO$4:AO$324,{1,2,3,4,5,6}))</f>
        <v>6</v>
      </c>
      <c r="AP3" s="9">
        <f>COUNT(SMALL(AP$4:AP$324,{1,2,3,4,5,6}))</f>
        <v>6</v>
      </c>
      <c r="AQ3" s="9">
        <f>COUNT(SMALL(AQ$4:AQ$324,{1,2,3,4,5,6}))</f>
        <v>6</v>
      </c>
      <c r="AR3" s="9">
        <f>COUNT(SMALL(AR$4:AR$324,{1,2,3,4,5,6}))</f>
        <v>6</v>
      </c>
      <c r="AS3" s="9">
        <f>COUNT(SMALL(AS$4:AS$324,{1,2,3,4,5,6}))</f>
        <v>6</v>
      </c>
      <c r="AT3" s="9">
        <f>COUNT(SMALL(AT$4:AT$324,{1,2,3,4,5,6}))</f>
        <v>6</v>
      </c>
      <c r="AU3" s="9">
        <f>COUNT(SMALL(AU$4:AU$324,{1,2,3,4,5,6}))</f>
        <v>6</v>
      </c>
      <c r="AV3" s="9">
        <f>COUNT(SMALL(AV$4:AV$324,{1,2,3,4,5,6}))</f>
        <v>6</v>
      </c>
    </row>
    <row r="4" spans="1:48" ht="13.5" customHeight="1">
      <c r="A4" s="8">
        <v>1</v>
      </c>
      <c r="B4" s="8">
        <v>1</v>
      </c>
      <c r="C4" s="8"/>
      <c r="D4" s="8"/>
      <c r="E4" s="8">
        <v>767</v>
      </c>
      <c r="F4" s="36">
        <v>0.023402777777777776</v>
      </c>
      <c r="G4" s="70" t="s">
        <v>399</v>
      </c>
      <c r="H4" s="70" t="s">
        <v>400</v>
      </c>
      <c r="I4" s="8" t="s">
        <v>87</v>
      </c>
      <c r="J4" s="8" t="s">
        <v>25</v>
      </c>
      <c r="K4" s="8" t="s">
        <v>0</v>
      </c>
      <c r="L4" s="10"/>
      <c r="M4" s="10"/>
      <c r="N4" s="10"/>
      <c r="O4" s="10"/>
      <c r="P4" s="10"/>
      <c r="Q4" s="10"/>
      <c r="R4" s="10"/>
      <c r="S4" s="10"/>
      <c r="T4" s="10"/>
      <c r="U4" s="10">
        <f>$B4</f>
        <v>1</v>
      </c>
      <c r="V4" s="10"/>
      <c r="W4" s="10"/>
      <c r="X4" s="10"/>
      <c r="Y4" s="10"/>
      <c r="Z4" s="10"/>
      <c r="AA4" s="10"/>
      <c r="AB4" s="10"/>
      <c r="AC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8" ht="13.5" customHeight="1">
      <c r="A5" s="8">
        <v>2</v>
      </c>
      <c r="B5" s="8">
        <v>2</v>
      </c>
      <c r="C5" s="8">
        <v>1</v>
      </c>
      <c r="D5" s="8">
        <v>1</v>
      </c>
      <c r="E5" s="8">
        <v>476</v>
      </c>
      <c r="F5" s="36">
        <v>0.023807870370370368</v>
      </c>
      <c r="G5" s="70" t="s">
        <v>533</v>
      </c>
      <c r="H5" s="70" t="s">
        <v>534</v>
      </c>
      <c r="I5" s="8" t="s">
        <v>535</v>
      </c>
      <c r="J5" s="8" t="s">
        <v>39</v>
      </c>
      <c r="K5" s="8" t="s">
        <v>0</v>
      </c>
      <c r="L5" s="10"/>
      <c r="M5" s="10"/>
      <c r="N5" s="10"/>
      <c r="O5" s="10"/>
      <c r="P5" s="10"/>
      <c r="Q5" s="10"/>
      <c r="R5" s="10">
        <f>$B5</f>
        <v>2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E5" s="10"/>
      <c r="AF5" s="10"/>
      <c r="AG5" s="10"/>
      <c r="AH5" s="10"/>
      <c r="AI5" s="10"/>
      <c r="AJ5" s="10"/>
      <c r="AK5" s="10">
        <f>$D5</f>
        <v>1</v>
      </c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ht="13.5" customHeight="1">
      <c r="A6" s="8">
        <v>3</v>
      </c>
      <c r="B6" s="8">
        <v>3</v>
      </c>
      <c r="C6" s="8"/>
      <c r="D6" s="8"/>
      <c r="E6" s="8">
        <v>1233</v>
      </c>
      <c r="F6" s="36">
        <v>0.023819444444444445</v>
      </c>
      <c r="G6" s="70" t="s">
        <v>401</v>
      </c>
      <c r="H6" s="70" t="s">
        <v>402</v>
      </c>
      <c r="I6" s="8" t="s">
        <v>87</v>
      </c>
      <c r="J6" s="8" t="s">
        <v>41</v>
      </c>
      <c r="K6" s="8" t="s">
        <v>0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>
        <f>$B6</f>
        <v>3</v>
      </c>
      <c r="AA6" s="10"/>
      <c r="AB6" s="10"/>
      <c r="AC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13.5" customHeight="1">
      <c r="A7" s="8">
        <v>4</v>
      </c>
      <c r="B7" s="8">
        <v>4</v>
      </c>
      <c r="C7" s="8">
        <v>2</v>
      </c>
      <c r="D7" s="8">
        <v>2</v>
      </c>
      <c r="E7" s="8">
        <v>848</v>
      </c>
      <c r="F7" s="36">
        <v>0.024189814814814813</v>
      </c>
      <c r="G7" s="70" t="s">
        <v>454</v>
      </c>
      <c r="H7" s="70" t="s">
        <v>305</v>
      </c>
      <c r="I7" s="8" t="s">
        <v>535</v>
      </c>
      <c r="J7" s="8" t="s">
        <v>40</v>
      </c>
      <c r="K7" s="8" t="s"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>
        <f>$B7</f>
        <v>4</v>
      </c>
      <c r="X7" s="10"/>
      <c r="Y7" s="10"/>
      <c r="Z7" s="10"/>
      <c r="AA7" s="10"/>
      <c r="AB7" s="10"/>
      <c r="AC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>
        <f>$D7</f>
        <v>2</v>
      </c>
      <c r="AQ7" s="10"/>
      <c r="AR7" s="10"/>
      <c r="AS7" s="10"/>
      <c r="AT7" s="10"/>
      <c r="AU7" s="10"/>
      <c r="AV7" s="10"/>
    </row>
    <row r="8" spans="1:48" ht="13.5" customHeight="1">
      <c r="A8" s="8">
        <v>5</v>
      </c>
      <c r="B8" s="8">
        <v>5</v>
      </c>
      <c r="C8" s="8">
        <v>3</v>
      </c>
      <c r="D8" s="8">
        <v>3</v>
      </c>
      <c r="E8" s="8">
        <v>851</v>
      </c>
      <c r="F8" s="36">
        <v>0.024247685185185185</v>
      </c>
      <c r="G8" s="70" t="s">
        <v>536</v>
      </c>
      <c r="H8" s="70" t="s">
        <v>537</v>
      </c>
      <c r="I8" s="8" t="s">
        <v>535</v>
      </c>
      <c r="J8" s="8" t="s">
        <v>40</v>
      </c>
      <c r="K8" s="8" t="s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>
        <f>$B8</f>
        <v>5</v>
      </c>
      <c r="X8" s="10"/>
      <c r="Y8" s="10"/>
      <c r="Z8" s="10"/>
      <c r="AA8" s="10"/>
      <c r="AB8" s="10"/>
      <c r="AC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>
        <f>$D8</f>
        <v>3</v>
      </c>
      <c r="AQ8" s="10"/>
      <c r="AR8" s="10"/>
      <c r="AS8" s="10"/>
      <c r="AT8" s="10"/>
      <c r="AU8" s="10"/>
      <c r="AV8" s="10"/>
    </row>
    <row r="9" spans="1:48" ht="13.5" customHeight="1">
      <c r="A9" s="8">
        <v>6</v>
      </c>
      <c r="B9" s="8">
        <v>6</v>
      </c>
      <c r="C9" s="8">
        <v>4</v>
      </c>
      <c r="D9" s="8">
        <v>4</v>
      </c>
      <c r="E9" s="8">
        <v>329</v>
      </c>
      <c r="F9" s="36">
        <v>0.024270833333333332</v>
      </c>
      <c r="G9" s="70" t="s">
        <v>419</v>
      </c>
      <c r="H9" s="70" t="s">
        <v>538</v>
      </c>
      <c r="I9" s="8" t="s">
        <v>535</v>
      </c>
      <c r="J9" s="8" t="s">
        <v>38</v>
      </c>
      <c r="K9" s="8" t="s">
        <v>0</v>
      </c>
      <c r="L9" s="10"/>
      <c r="M9" s="10"/>
      <c r="N9" s="10"/>
      <c r="O9" s="10"/>
      <c r="P9" s="10"/>
      <c r="Q9" s="10">
        <f>$B9</f>
        <v>6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E9" s="10"/>
      <c r="AF9" s="10"/>
      <c r="AG9" s="10"/>
      <c r="AH9" s="10"/>
      <c r="AI9" s="10"/>
      <c r="AJ9" s="10">
        <f>$D9</f>
        <v>4</v>
      </c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ht="13.5" customHeight="1">
      <c r="A10" s="8">
        <v>7</v>
      </c>
      <c r="B10" s="8">
        <v>7</v>
      </c>
      <c r="C10" s="8"/>
      <c r="D10" s="8"/>
      <c r="E10" s="8">
        <v>131</v>
      </c>
      <c r="F10" s="36">
        <v>0.024293981481481482</v>
      </c>
      <c r="G10" s="70" t="s">
        <v>403</v>
      </c>
      <c r="H10" s="70" t="s">
        <v>404</v>
      </c>
      <c r="I10" s="8" t="s">
        <v>87</v>
      </c>
      <c r="J10" s="8" t="s">
        <v>37</v>
      </c>
      <c r="K10" s="8" t="s">
        <v>0</v>
      </c>
      <c r="L10" s="10"/>
      <c r="M10" s="10">
        <f>$B10</f>
        <v>7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ht="13.5" customHeight="1">
      <c r="A11" s="8">
        <v>8</v>
      </c>
      <c r="B11" s="8">
        <v>8</v>
      </c>
      <c r="C11" s="8"/>
      <c r="D11" s="8"/>
      <c r="E11" s="8">
        <v>55</v>
      </c>
      <c r="F11" s="36">
        <v>0.024375</v>
      </c>
      <c r="G11" s="70" t="s">
        <v>405</v>
      </c>
      <c r="H11" s="70" t="s">
        <v>406</v>
      </c>
      <c r="I11" s="8" t="s">
        <v>87</v>
      </c>
      <c r="J11" s="8" t="s">
        <v>36</v>
      </c>
      <c r="K11" s="8" t="s">
        <v>0</v>
      </c>
      <c r="L11" s="10">
        <f>$B11</f>
        <v>8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ht="13.5" customHeight="1">
      <c r="A12" s="8">
        <v>9</v>
      </c>
      <c r="B12" s="8">
        <v>9</v>
      </c>
      <c r="C12" s="8"/>
      <c r="D12" s="8"/>
      <c r="E12" s="8">
        <v>1702</v>
      </c>
      <c r="F12" s="36">
        <v>0.024432870370370372</v>
      </c>
      <c r="G12" s="70" t="s">
        <v>407</v>
      </c>
      <c r="H12" s="70" t="s">
        <v>408</v>
      </c>
      <c r="I12" s="8" t="s">
        <v>87</v>
      </c>
      <c r="J12" s="8" t="s">
        <v>28</v>
      </c>
      <c r="K12" s="8" t="s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>
        <f>$B12</f>
        <v>9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ht="13.5" customHeight="1">
      <c r="A13" s="8">
        <v>10</v>
      </c>
      <c r="B13" s="8">
        <v>10</v>
      </c>
      <c r="C13" s="8"/>
      <c r="D13" s="8"/>
      <c r="E13" s="8">
        <v>1250</v>
      </c>
      <c r="F13" s="36">
        <v>0.024502314814814814</v>
      </c>
      <c r="G13" s="70" t="s">
        <v>409</v>
      </c>
      <c r="H13" s="70" t="s">
        <v>410</v>
      </c>
      <c r="I13" s="8" t="s">
        <v>87</v>
      </c>
      <c r="J13" s="8" t="s">
        <v>41</v>
      </c>
      <c r="K13" s="8" t="s"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>
        <f>$B13</f>
        <v>10</v>
      </c>
      <c r="AA13" s="10"/>
      <c r="AB13" s="10"/>
      <c r="AC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13.5" customHeight="1">
      <c r="A14" s="8">
        <v>11</v>
      </c>
      <c r="B14" s="8">
        <v>11</v>
      </c>
      <c r="C14" s="8">
        <v>5</v>
      </c>
      <c r="D14" s="8">
        <v>5</v>
      </c>
      <c r="E14" s="8">
        <v>1712</v>
      </c>
      <c r="F14" s="36">
        <v>0.024699074074074075</v>
      </c>
      <c r="G14" s="70" t="s">
        <v>539</v>
      </c>
      <c r="H14" s="70" t="s">
        <v>540</v>
      </c>
      <c r="I14" s="8" t="s">
        <v>535</v>
      </c>
      <c r="J14" s="8" t="s">
        <v>28</v>
      </c>
      <c r="K14" s="8" t="s"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>
        <f>$B14</f>
        <v>11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>
        <f>$D14</f>
        <v>5</v>
      </c>
    </row>
    <row r="15" spans="1:48" ht="13.5" customHeight="1">
      <c r="A15" s="8">
        <v>12</v>
      </c>
      <c r="B15" s="8">
        <v>12</v>
      </c>
      <c r="C15" s="8"/>
      <c r="D15" s="8"/>
      <c r="E15" s="8">
        <v>1344</v>
      </c>
      <c r="F15" s="36">
        <v>0.024814814814814814</v>
      </c>
      <c r="G15" s="70" t="s">
        <v>411</v>
      </c>
      <c r="H15" s="70" t="s">
        <v>412</v>
      </c>
      <c r="I15" s="8" t="s">
        <v>87</v>
      </c>
      <c r="J15" s="8" t="s">
        <v>41</v>
      </c>
      <c r="K15" s="8" t="s"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>
        <f>$B15</f>
        <v>12</v>
      </c>
      <c r="AA15" s="10"/>
      <c r="AB15" s="10"/>
      <c r="AC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</row>
    <row r="16" spans="1:48" ht="13.5" customHeight="1">
      <c r="A16" s="8">
        <v>13</v>
      </c>
      <c r="B16" s="8">
        <v>13</v>
      </c>
      <c r="C16" s="8"/>
      <c r="D16" s="8"/>
      <c r="E16" s="8">
        <v>877</v>
      </c>
      <c r="F16" s="36">
        <v>0.02502314814814815</v>
      </c>
      <c r="G16" s="70" t="s">
        <v>413</v>
      </c>
      <c r="H16" s="70" t="s">
        <v>414</v>
      </c>
      <c r="I16" s="8" t="s">
        <v>87</v>
      </c>
      <c r="J16" s="8" t="s">
        <v>40</v>
      </c>
      <c r="K16" s="8" t="s"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>
        <f>$B16</f>
        <v>13</v>
      </c>
      <c r="X16" s="10"/>
      <c r="Y16" s="10"/>
      <c r="Z16" s="10"/>
      <c r="AA16" s="10"/>
      <c r="AB16" s="10"/>
      <c r="AC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1:48" ht="13.5" customHeight="1">
      <c r="A17" s="8">
        <v>14</v>
      </c>
      <c r="B17" s="8">
        <v>14</v>
      </c>
      <c r="C17" s="8">
        <v>6</v>
      </c>
      <c r="D17" s="8">
        <v>6</v>
      </c>
      <c r="E17" s="8">
        <v>310</v>
      </c>
      <c r="F17" s="36">
        <v>0.025069444444444446</v>
      </c>
      <c r="G17" s="70" t="s">
        <v>265</v>
      </c>
      <c r="H17" s="70" t="s">
        <v>541</v>
      </c>
      <c r="I17" s="8" t="s">
        <v>535</v>
      </c>
      <c r="J17" s="8" t="s">
        <v>38</v>
      </c>
      <c r="K17" s="8" t="s">
        <v>0</v>
      </c>
      <c r="L17" s="10"/>
      <c r="M17" s="10"/>
      <c r="N17" s="10"/>
      <c r="O17" s="10"/>
      <c r="P17" s="10"/>
      <c r="Q17" s="10">
        <f>$B17</f>
        <v>14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E17" s="10"/>
      <c r="AF17" s="10"/>
      <c r="AG17" s="10"/>
      <c r="AH17" s="10"/>
      <c r="AI17" s="10"/>
      <c r="AJ17" s="10">
        <f>$D17</f>
        <v>6</v>
      </c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1:48" ht="13.5" customHeight="1">
      <c r="A18" s="8">
        <v>15</v>
      </c>
      <c r="B18" s="8">
        <v>15</v>
      </c>
      <c r="C18" s="8"/>
      <c r="D18" s="8"/>
      <c r="E18" s="8">
        <v>1044</v>
      </c>
      <c r="F18" s="36">
        <v>0.025092592592592593</v>
      </c>
      <c r="G18" s="70" t="s">
        <v>415</v>
      </c>
      <c r="H18" s="70" t="s">
        <v>416</v>
      </c>
      <c r="I18" s="8" t="s">
        <v>87</v>
      </c>
      <c r="J18" s="8" t="s">
        <v>26</v>
      </c>
      <c r="K18" s="8" t="s">
        <v>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>
        <f>$B18</f>
        <v>15</v>
      </c>
      <c r="Y18" s="10"/>
      <c r="Z18" s="10"/>
      <c r="AA18" s="10"/>
      <c r="AB18" s="10"/>
      <c r="AC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</row>
    <row r="19" spans="1:48" ht="13.5" customHeight="1">
      <c r="A19" s="8">
        <v>16</v>
      </c>
      <c r="B19" s="8">
        <v>16</v>
      </c>
      <c r="C19" s="8"/>
      <c r="D19" s="8"/>
      <c r="E19" s="8">
        <v>842</v>
      </c>
      <c r="F19" s="36">
        <v>0.02516203703703704</v>
      </c>
      <c r="G19" s="70" t="s">
        <v>417</v>
      </c>
      <c r="H19" s="70" t="s">
        <v>418</v>
      </c>
      <c r="I19" s="8" t="s">
        <v>87</v>
      </c>
      <c r="J19" s="8" t="s">
        <v>40</v>
      </c>
      <c r="K19" s="8" t="s">
        <v>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>
        <f>$B19</f>
        <v>16</v>
      </c>
      <c r="X19" s="10"/>
      <c r="Y19" s="10"/>
      <c r="Z19" s="10"/>
      <c r="AA19" s="10"/>
      <c r="AB19" s="10"/>
      <c r="AC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ht="13.5" customHeight="1">
      <c r="A20" s="8">
        <v>17</v>
      </c>
      <c r="B20" s="8">
        <v>17</v>
      </c>
      <c r="C20" s="8">
        <v>1</v>
      </c>
      <c r="D20" s="8">
        <v>7</v>
      </c>
      <c r="E20" s="8">
        <v>82</v>
      </c>
      <c r="F20" s="36">
        <v>0.025173611111111112</v>
      </c>
      <c r="G20" s="70" t="s">
        <v>490</v>
      </c>
      <c r="H20" s="70" t="s">
        <v>337</v>
      </c>
      <c r="I20" s="8" t="s">
        <v>542</v>
      </c>
      <c r="J20" s="8" t="s">
        <v>36</v>
      </c>
      <c r="K20" s="8" t="s">
        <v>0</v>
      </c>
      <c r="L20" s="10">
        <f>$B20</f>
        <v>17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E20" s="10">
        <f>$D20</f>
        <v>7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ht="13.5" customHeight="1">
      <c r="A21" s="8">
        <v>18</v>
      </c>
      <c r="B21" s="8">
        <v>18</v>
      </c>
      <c r="C21" s="8"/>
      <c r="D21" s="8"/>
      <c r="E21" s="8">
        <v>1254</v>
      </c>
      <c r="F21" s="36">
        <v>0.025185185185185185</v>
      </c>
      <c r="G21" s="70" t="s">
        <v>419</v>
      </c>
      <c r="H21" s="70" t="s">
        <v>420</v>
      </c>
      <c r="I21" s="8" t="s">
        <v>87</v>
      </c>
      <c r="J21" s="8" t="s">
        <v>41</v>
      </c>
      <c r="K21" s="8" t="s">
        <v>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>
        <f>$B21</f>
        <v>18</v>
      </c>
      <c r="AA21" s="10"/>
      <c r="AB21" s="10"/>
      <c r="AC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1:48" ht="13.5" customHeight="1">
      <c r="A22" s="8">
        <v>19</v>
      </c>
      <c r="B22" s="8">
        <v>19</v>
      </c>
      <c r="C22" s="8">
        <v>7</v>
      </c>
      <c r="D22" s="8">
        <v>8</v>
      </c>
      <c r="E22" s="8">
        <v>763</v>
      </c>
      <c r="F22" s="36">
        <v>0.025208333333333336</v>
      </c>
      <c r="G22" s="70" t="s">
        <v>543</v>
      </c>
      <c r="H22" s="70" t="s">
        <v>403</v>
      </c>
      <c r="I22" s="8" t="s">
        <v>535</v>
      </c>
      <c r="J22" s="8" t="s">
        <v>25</v>
      </c>
      <c r="K22" s="8" t="s">
        <v>0</v>
      </c>
      <c r="L22" s="10"/>
      <c r="M22" s="10"/>
      <c r="N22" s="10"/>
      <c r="O22" s="10"/>
      <c r="P22" s="10"/>
      <c r="Q22" s="10"/>
      <c r="R22" s="10"/>
      <c r="S22" s="10"/>
      <c r="T22" s="10"/>
      <c r="U22" s="10">
        <f>$B22</f>
        <v>19</v>
      </c>
      <c r="V22" s="10"/>
      <c r="W22" s="10"/>
      <c r="X22" s="10"/>
      <c r="Y22" s="10"/>
      <c r="Z22" s="10"/>
      <c r="AA22" s="10"/>
      <c r="AB22" s="10"/>
      <c r="AC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>
        <f>$D22</f>
        <v>8</v>
      </c>
      <c r="AO22" s="10"/>
      <c r="AP22" s="10"/>
      <c r="AQ22" s="10"/>
      <c r="AR22" s="10"/>
      <c r="AS22" s="10"/>
      <c r="AT22" s="10"/>
      <c r="AU22" s="10"/>
      <c r="AV22" s="10"/>
    </row>
    <row r="23" spans="1:48" ht="13.5" customHeight="1">
      <c r="A23" s="8">
        <v>20</v>
      </c>
      <c r="B23" s="8">
        <v>20</v>
      </c>
      <c r="C23" s="8">
        <v>8</v>
      </c>
      <c r="D23" s="8">
        <v>9</v>
      </c>
      <c r="E23" s="8">
        <v>1308</v>
      </c>
      <c r="F23" s="36">
        <v>0.02521990740740741</v>
      </c>
      <c r="G23" s="70" t="s">
        <v>480</v>
      </c>
      <c r="H23" s="70" t="s">
        <v>544</v>
      </c>
      <c r="I23" s="8" t="s">
        <v>535</v>
      </c>
      <c r="J23" s="8" t="s">
        <v>41</v>
      </c>
      <c r="K23" s="8" t="s">
        <v>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>
        <f>$B23</f>
        <v>20</v>
      </c>
      <c r="AA23" s="10"/>
      <c r="AB23" s="10"/>
      <c r="AC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>
        <f>$D23</f>
        <v>9</v>
      </c>
      <c r="AT23" s="10"/>
      <c r="AU23" s="10"/>
      <c r="AV23" s="10"/>
    </row>
    <row r="24" spans="1:48" ht="13.5" customHeight="1">
      <c r="A24" s="8">
        <v>21</v>
      </c>
      <c r="B24" s="8">
        <v>21</v>
      </c>
      <c r="C24" s="8"/>
      <c r="D24" s="8"/>
      <c r="E24" s="8">
        <v>818</v>
      </c>
      <c r="F24" s="36">
        <v>0.025277777777777777</v>
      </c>
      <c r="G24" s="70" t="s">
        <v>421</v>
      </c>
      <c r="H24" s="70" t="s">
        <v>422</v>
      </c>
      <c r="I24" s="8" t="s">
        <v>87</v>
      </c>
      <c r="J24" s="8" t="s">
        <v>40</v>
      </c>
      <c r="K24" s="8" t="s">
        <v>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>
        <f>$B24</f>
        <v>21</v>
      </c>
      <c r="X24" s="10"/>
      <c r="Y24" s="10"/>
      <c r="Z24" s="10"/>
      <c r="AA24" s="10"/>
      <c r="AB24" s="10"/>
      <c r="AC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1:48" ht="13.5" customHeight="1">
      <c r="A25" s="8">
        <v>22</v>
      </c>
      <c r="B25" s="8">
        <v>22</v>
      </c>
      <c r="C25" s="8"/>
      <c r="D25" s="8"/>
      <c r="E25" s="8">
        <v>534</v>
      </c>
      <c r="F25" s="36">
        <v>0.025347222222222222</v>
      </c>
      <c r="G25" s="70" t="s">
        <v>423</v>
      </c>
      <c r="H25" s="70" t="s">
        <v>349</v>
      </c>
      <c r="I25" s="8" t="s">
        <v>87</v>
      </c>
      <c r="J25" s="8" t="s">
        <v>39</v>
      </c>
      <c r="K25" s="8" t="s">
        <v>0</v>
      </c>
      <c r="L25" s="10"/>
      <c r="M25" s="10"/>
      <c r="N25" s="10"/>
      <c r="O25" s="10"/>
      <c r="P25" s="10"/>
      <c r="Q25" s="10"/>
      <c r="R25" s="10">
        <f>$B25</f>
        <v>22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1:48" ht="13.5" customHeight="1">
      <c r="A26" s="8">
        <v>23</v>
      </c>
      <c r="B26" s="8">
        <v>23</v>
      </c>
      <c r="C26" s="8">
        <v>9</v>
      </c>
      <c r="D26" s="8">
        <v>10</v>
      </c>
      <c r="E26" s="8">
        <v>1104</v>
      </c>
      <c r="F26" s="36">
        <v>0.025439814814814818</v>
      </c>
      <c r="G26" s="70" t="s">
        <v>265</v>
      </c>
      <c r="H26" s="70" t="s">
        <v>147</v>
      </c>
      <c r="I26" s="8" t="s">
        <v>535</v>
      </c>
      <c r="J26" s="8" t="s">
        <v>27</v>
      </c>
      <c r="K26" s="8" t="s"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>
        <f>$B26</f>
        <v>23</v>
      </c>
      <c r="Z26" s="10"/>
      <c r="AA26" s="10"/>
      <c r="AB26" s="10"/>
      <c r="AC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>
        <f>$D26</f>
        <v>10</v>
      </c>
      <c r="AS26" s="10"/>
      <c r="AT26" s="10"/>
      <c r="AU26" s="10"/>
      <c r="AV26" s="10"/>
    </row>
    <row r="27" spans="1:48" ht="13.5" customHeight="1">
      <c r="A27" s="8">
        <v>24</v>
      </c>
      <c r="B27" s="8">
        <v>24</v>
      </c>
      <c r="C27" s="8"/>
      <c r="D27" s="8"/>
      <c r="E27" s="8">
        <v>768</v>
      </c>
      <c r="F27" s="36">
        <v>0.025520833333333336</v>
      </c>
      <c r="G27" s="70" t="s">
        <v>424</v>
      </c>
      <c r="H27" s="70" t="s">
        <v>425</v>
      </c>
      <c r="I27" s="8" t="s">
        <v>87</v>
      </c>
      <c r="J27" s="8" t="s">
        <v>25</v>
      </c>
      <c r="K27" s="8" t="s"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>
        <f>$B27</f>
        <v>24</v>
      </c>
      <c r="V27" s="10"/>
      <c r="W27" s="10"/>
      <c r="X27" s="10"/>
      <c r="Y27" s="10"/>
      <c r="Z27" s="10"/>
      <c r="AA27" s="10"/>
      <c r="AB27" s="10"/>
      <c r="AC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1:48" ht="13.5" customHeight="1">
      <c r="A28" s="8">
        <v>25</v>
      </c>
      <c r="B28" s="8">
        <v>25</v>
      </c>
      <c r="C28" s="8">
        <v>10</v>
      </c>
      <c r="D28" s="8">
        <v>11</v>
      </c>
      <c r="E28" s="8">
        <v>983</v>
      </c>
      <c r="F28" s="36">
        <v>0.02553240740740741</v>
      </c>
      <c r="G28" s="70" t="s">
        <v>545</v>
      </c>
      <c r="H28" s="70" t="s">
        <v>370</v>
      </c>
      <c r="I28" s="8" t="s">
        <v>535</v>
      </c>
      <c r="J28" s="8" t="s">
        <v>26</v>
      </c>
      <c r="K28" s="8" t="s">
        <v>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>
        <f>$B28</f>
        <v>25</v>
      </c>
      <c r="Y28" s="10"/>
      <c r="Z28" s="10"/>
      <c r="AA28" s="10"/>
      <c r="AB28" s="10"/>
      <c r="AC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>
        <f>$D28</f>
        <v>11</v>
      </c>
      <c r="AR28" s="10"/>
      <c r="AS28" s="10"/>
      <c r="AT28" s="10"/>
      <c r="AU28" s="10"/>
      <c r="AV28" s="10"/>
    </row>
    <row r="29" spans="1:48" ht="13.5" customHeight="1">
      <c r="A29" s="8">
        <v>26</v>
      </c>
      <c r="B29" s="8">
        <v>26</v>
      </c>
      <c r="C29" s="8"/>
      <c r="D29" s="8"/>
      <c r="E29" s="8">
        <v>1745</v>
      </c>
      <c r="F29" s="36">
        <v>0.025555555555555557</v>
      </c>
      <c r="G29" s="70" t="s">
        <v>426</v>
      </c>
      <c r="H29" s="70" t="s">
        <v>427</v>
      </c>
      <c r="I29" s="8" t="s">
        <v>87</v>
      </c>
      <c r="J29" s="8" t="s">
        <v>28</v>
      </c>
      <c r="K29" s="8" t="s"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>
        <f>$B29</f>
        <v>26</v>
      </c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1:48" ht="13.5" customHeight="1">
      <c r="A30" s="8">
        <v>27</v>
      </c>
      <c r="B30" s="8">
        <v>27</v>
      </c>
      <c r="C30" s="8"/>
      <c r="D30" s="8"/>
      <c r="E30" s="8">
        <v>56</v>
      </c>
      <c r="F30" s="36">
        <v>0.02556712962962963</v>
      </c>
      <c r="G30" s="70" t="s">
        <v>428</v>
      </c>
      <c r="H30" s="70" t="s">
        <v>429</v>
      </c>
      <c r="I30" s="8" t="s">
        <v>87</v>
      </c>
      <c r="J30" s="8" t="s">
        <v>36</v>
      </c>
      <c r="K30" s="8" t="s">
        <v>0</v>
      </c>
      <c r="L30" s="10">
        <f>$B30</f>
        <v>27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1:48" ht="13.5" customHeight="1">
      <c r="A31" s="8">
        <v>28</v>
      </c>
      <c r="B31" s="8">
        <v>28</v>
      </c>
      <c r="C31" s="8">
        <v>11</v>
      </c>
      <c r="D31" s="8">
        <v>12</v>
      </c>
      <c r="E31" s="8">
        <v>672</v>
      </c>
      <c r="F31" s="36">
        <v>0.025601851851851855</v>
      </c>
      <c r="G31" s="70" t="s">
        <v>486</v>
      </c>
      <c r="H31" s="70" t="s">
        <v>546</v>
      </c>
      <c r="I31" s="8" t="s">
        <v>535</v>
      </c>
      <c r="J31" s="8" t="s">
        <v>24</v>
      </c>
      <c r="K31" s="8" t="s">
        <v>0</v>
      </c>
      <c r="L31" s="10"/>
      <c r="M31" s="10"/>
      <c r="N31" s="10"/>
      <c r="O31" s="10"/>
      <c r="P31" s="10"/>
      <c r="Q31" s="10"/>
      <c r="R31" s="10"/>
      <c r="S31" s="10">
        <f>$B31</f>
        <v>28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E31" s="10"/>
      <c r="AF31" s="10"/>
      <c r="AG31" s="10"/>
      <c r="AH31" s="10"/>
      <c r="AI31" s="10"/>
      <c r="AJ31" s="10"/>
      <c r="AK31" s="10"/>
      <c r="AL31" s="10">
        <f>$D31</f>
        <v>12</v>
      </c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1:48" ht="13.5" customHeight="1">
      <c r="A32" s="8">
        <v>30</v>
      </c>
      <c r="B32" s="8">
        <v>29</v>
      </c>
      <c r="C32" s="8">
        <v>12</v>
      </c>
      <c r="D32" s="8">
        <v>13</v>
      </c>
      <c r="E32" s="8">
        <v>1166</v>
      </c>
      <c r="F32" s="36">
        <v>0.025706018518518517</v>
      </c>
      <c r="G32" s="70" t="s">
        <v>307</v>
      </c>
      <c r="H32" s="70" t="s">
        <v>547</v>
      </c>
      <c r="I32" s="8" t="s">
        <v>535</v>
      </c>
      <c r="J32" s="8" t="s">
        <v>27</v>
      </c>
      <c r="K32" s="8" t="s">
        <v>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>
        <f>$B32</f>
        <v>29</v>
      </c>
      <c r="Z32" s="10"/>
      <c r="AA32" s="10"/>
      <c r="AB32" s="10"/>
      <c r="AC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>
        <f>$D32</f>
        <v>13</v>
      </c>
      <c r="AS32" s="10"/>
      <c r="AT32" s="10"/>
      <c r="AU32" s="10"/>
      <c r="AV32" s="10"/>
    </row>
    <row r="33" spans="1:48" ht="13.5" customHeight="1">
      <c r="A33" s="8">
        <v>31</v>
      </c>
      <c r="B33" s="8">
        <v>30</v>
      </c>
      <c r="C33" s="8"/>
      <c r="D33" s="8"/>
      <c r="E33" s="8">
        <v>822</v>
      </c>
      <c r="F33" s="36">
        <v>0.02574074074074074</v>
      </c>
      <c r="G33" s="70" t="s">
        <v>421</v>
      </c>
      <c r="H33" s="70" t="s">
        <v>430</v>
      </c>
      <c r="I33" s="8" t="s">
        <v>87</v>
      </c>
      <c r="J33" s="8" t="s">
        <v>40</v>
      </c>
      <c r="K33" s="8" t="s"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>
        <f>$B33</f>
        <v>30</v>
      </c>
      <c r="X33" s="10"/>
      <c r="Y33" s="10"/>
      <c r="Z33" s="10"/>
      <c r="AA33" s="10"/>
      <c r="AB33" s="10"/>
      <c r="AC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1:48" ht="13.5" customHeight="1">
      <c r="A34" s="8">
        <v>32</v>
      </c>
      <c r="B34" s="8">
        <v>31</v>
      </c>
      <c r="C34" s="8">
        <v>13</v>
      </c>
      <c r="D34" s="8">
        <v>14</v>
      </c>
      <c r="E34" s="8">
        <v>474</v>
      </c>
      <c r="F34" s="36">
        <v>0.025787037037037035</v>
      </c>
      <c r="G34" s="70" t="s">
        <v>307</v>
      </c>
      <c r="H34" s="70" t="s">
        <v>548</v>
      </c>
      <c r="I34" s="8" t="s">
        <v>535</v>
      </c>
      <c r="J34" s="8" t="s">
        <v>39</v>
      </c>
      <c r="K34" s="8" t="s">
        <v>0</v>
      </c>
      <c r="L34" s="10"/>
      <c r="M34" s="10"/>
      <c r="N34" s="10"/>
      <c r="O34" s="10"/>
      <c r="P34" s="10"/>
      <c r="Q34" s="10"/>
      <c r="R34" s="10">
        <f>$B34</f>
        <v>31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E34" s="10"/>
      <c r="AF34" s="10"/>
      <c r="AG34" s="10"/>
      <c r="AH34" s="10"/>
      <c r="AI34" s="10"/>
      <c r="AJ34" s="10"/>
      <c r="AK34" s="10">
        <f>$D34</f>
        <v>14</v>
      </c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1:48" ht="13.5" customHeight="1">
      <c r="A35" s="8">
        <v>33</v>
      </c>
      <c r="B35" s="8">
        <v>32</v>
      </c>
      <c r="C35" s="8"/>
      <c r="D35" s="8"/>
      <c r="E35" s="8">
        <v>1107</v>
      </c>
      <c r="F35" s="36">
        <v>0.02579861111111111</v>
      </c>
      <c r="G35" s="70" t="s">
        <v>431</v>
      </c>
      <c r="H35" s="70" t="s">
        <v>432</v>
      </c>
      <c r="I35" s="8" t="s">
        <v>87</v>
      </c>
      <c r="J35" s="8" t="s">
        <v>27</v>
      </c>
      <c r="K35" s="8" t="s">
        <v>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>
        <f>$B35</f>
        <v>32</v>
      </c>
      <c r="Z35" s="10"/>
      <c r="AA35" s="10"/>
      <c r="AB35" s="10"/>
      <c r="AC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1:48" ht="13.5" customHeight="1">
      <c r="A36" s="8">
        <v>34</v>
      </c>
      <c r="B36" s="8">
        <v>33</v>
      </c>
      <c r="C36" s="8">
        <v>14</v>
      </c>
      <c r="D36" s="8">
        <v>15</v>
      </c>
      <c r="E36" s="8">
        <v>1626</v>
      </c>
      <c r="F36" s="36">
        <v>0.025810185185185183</v>
      </c>
      <c r="G36" s="70" t="s">
        <v>307</v>
      </c>
      <c r="H36" s="70" t="s">
        <v>549</v>
      </c>
      <c r="I36" s="8" t="s">
        <v>535</v>
      </c>
      <c r="J36" s="8" t="s">
        <v>28</v>
      </c>
      <c r="K36" s="8" t="s">
        <v>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>
        <f>$B36</f>
        <v>33</v>
      </c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>
        <f>$D36</f>
        <v>15</v>
      </c>
    </row>
    <row r="37" spans="1:48" ht="13.5" customHeight="1">
      <c r="A37" s="8">
        <v>35</v>
      </c>
      <c r="B37" s="8">
        <v>34</v>
      </c>
      <c r="C37" s="8">
        <v>15</v>
      </c>
      <c r="D37" s="8">
        <v>16</v>
      </c>
      <c r="E37" s="8">
        <v>727</v>
      </c>
      <c r="F37" s="36">
        <v>0.02582175925925926</v>
      </c>
      <c r="G37" s="70" t="s">
        <v>529</v>
      </c>
      <c r="H37" s="70" t="s">
        <v>465</v>
      </c>
      <c r="I37" s="8" t="s">
        <v>535</v>
      </c>
      <c r="J37" s="8" t="s">
        <v>92</v>
      </c>
      <c r="K37" s="8" t="s">
        <v>0</v>
      </c>
      <c r="L37" s="10"/>
      <c r="M37" s="10"/>
      <c r="N37" s="10"/>
      <c r="O37" s="10"/>
      <c r="P37" s="10"/>
      <c r="Q37" s="10"/>
      <c r="R37" s="10"/>
      <c r="S37" s="10"/>
      <c r="T37" s="10">
        <f>$B37</f>
        <v>34</v>
      </c>
      <c r="U37" s="10"/>
      <c r="V37" s="10"/>
      <c r="W37" s="10"/>
      <c r="X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J37" s="10"/>
      <c r="AK37" s="10"/>
      <c r="AL37" s="10"/>
      <c r="AM37" s="10">
        <f>$D37</f>
        <v>16</v>
      </c>
      <c r="AN37" s="10"/>
      <c r="AO37" s="10"/>
      <c r="AP37" s="10"/>
      <c r="AQ37" s="10"/>
      <c r="AR37" s="10"/>
      <c r="AS37" s="10"/>
      <c r="AT37" s="10"/>
      <c r="AU37" s="10"/>
      <c r="AV37" s="10"/>
    </row>
    <row r="38" spans="1:48" ht="13.5" customHeight="1">
      <c r="A38" s="8">
        <v>36</v>
      </c>
      <c r="B38" s="8">
        <v>35</v>
      </c>
      <c r="C38" s="8"/>
      <c r="D38" s="8"/>
      <c r="E38" s="8">
        <v>804</v>
      </c>
      <c r="F38" s="36">
        <v>0.025844907407407407</v>
      </c>
      <c r="G38" s="70" t="s">
        <v>433</v>
      </c>
      <c r="H38" s="70" t="s">
        <v>286</v>
      </c>
      <c r="I38" s="8" t="s">
        <v>87</v>
      </c>
      <c r="J38" s="8" t="s">
        <v>150</v>
      </c>
      <c r="K38" s="8" t="s">
        <v>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>
        <f>$B38</f>
        <v>35</v>
      </c>
      <c r="W38" s="10"/>
      <c r="X38" s="10"/>
      <c r="Y38" s="10"/>
      <c r="Z38" s="10"/>
      <c r="AA38" s="10"/>
      <c r="AB38" s="10"/>
      <c r="AC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1:48" ht="13.5" customHeight="1">
      <c r="A39" s="8">
        <v>37</v>
      </c>
      <c r="B39" s="8">
        <v>36</v>
      </c>
      <c r="C39" s="8"/>
      <c r="D39" s="8"/>
      <c r="E39" s="8">
        <v>1695</v>
      </c>
      <c r="F39" s="36">
        <v>0.02585648148148148</v>
      </c>
      <c r="G39" s="70" t="s">
        <v>401</v>
      </c>
      <c r="H39" s="70" t="s">
        <v>434</v>
      </c>
      <c r="I39" s="8" t="s">
        <v>87</v>
      </c>
      <c r="J39" s="8" t="s">
        <v>28</v>
      </c>
      <c r="K39" s="8" t="s"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>
        <f>$B39</f>
        <v>36</v>
      </c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1:48" ht="13.5" customHeight="1">
      <c r="A40" s="8">
        <v>38</v>
      </c>
      <c r="B40" s="8">
        <v>37</v>
      </c>
      <c r="C40" s="8">
        <v>16</v>
      </c>
      <c r="D40" s="8">
        <v>17</v>
      </c>
      <c r="E40" s="8">
        <v>1155</v>
      </c>
      <c r="F40" s="36">
        <v>0.02597222222222222</v>
      </c>
      <c r="G40" s="70" t="s">
        <v>403</v>
      </c>
      <c r="H40" s="70" t="s">
        <v>550</v>
      </c>
      <c r="I40" s="8" t="s">
        <v>535</v>
      </c>
      <c r="J40" s="8" t="s">
        <v>27</v>
      </c>
      <c r="K40" s="8" t="s"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>
        <f>$B40</f>
        <v>37</v>
      </c>
      <c r="Z40" s="10"/>
      <c r="AA40" s="10"/>
      <c r="AB40" s="10"/>
      <c r="AC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>
        <f>$D40</f>
        <v>17</v>
      </c>
      <c r="AS40" s="10"/>
      <c r="AT40" s="10"/>
      <c r="AU40" s="10"/>
      <c r="AV40" s="10"/>
    </row>
    <row r="41" spans="1:48" ht="13.5" customHeight="1">
      <c r="A41" s="8">
        <v>39</v>
      </c>
      <c r="B41" s="8">
        <v>38</v>
      </c>
      <c r="C41" s="8">
        <v>17</v>
      </c>
      <c r="D41" s="8">
        <v>18</v>
      </c>
      <c r="E41" s="8">
        <v>1223</v>
      </c>
      <c r="F41" s="36">
        <v>0.02607638888888889</v>
      </c>
      <c r="G41" s="70" t="s">
        <v>505</v>
      </c>
      <c r="H41" s="70" t="s">
        <v>430</v>
      </c>
      <c r="I41" s="8" t="s">
        <v>535</v>
      </c>
      <c r="J41" s="8" t="s">
        <v>41</v>
      </c>
      <c r="K41" s="8" t="s">
        <v>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>
        <f>$B41</f>
        <v>38</v>
      </c>
      <c r="AA41" s="10"/>
      <c r="AB41" s="10"/>
      <c r="AC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>
        <f>$D41</f>
        <v>18</v>
      </c>
      <c r="AT41" s="10"/>
      <c r="AU41" s="10"/>
      <c r="AV41" s="10"/>
    </row>
    <row r="42" spans="1:48" ht="13.5" customHeight="1">
      <c r="A42" s="8">
        <v>40</v>
      </c>
      <c r="B42" s="8">
        <v>39</v>
      </c>
      <c r="C42" s="8"/>
      <c r="D42" s="8"/>
      <c r="E42" s="8">
        <v>158</v>
      </c>
      <c r="F42" s="36">
        <v>0.02613425925925926</v>
      </c>
      <c r="G42" s="70" t="s">
        <v>435</v>
      </c>
      <c r="H42" s="70" t="s">
        <v>249</v>
      </c>
      <c r="I42" s="8" t="s">
        <v>87</v>
      </c>
      <c r="J42" s="8" t="s">
        <v>37</v>
      </c>
      <c r="K42" s="8" t="s">
        <v>0</v>
      </c>
      <c r="L42" s="10"/>
      <c r="M42" s="10">
        <f>$B42</f>
        <v>39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1:48" ht="13.5" customHeight="1">
      <c r="A43" s="8">
        <v>41</v>
      </c>
      <c r="B43" s="8">
        <v>40</v>
      </c>
      <c r="C43" s="8"/>
      <c r="D43" s="8"/>
      <c r="E43" s="8">
        <v>797</v>
      </c>
      <c r="F43" s="36">
        <v>0.02616898148148148</v>
      </c>
      <c r="G43" s="70" t="s">
        <v>436</v>
      </c>
      <c r="H43" s="70" t="s">
        <v>155</v>
      </c>
      <c r="I43" s="8" t="s">
        <v>87</v>
      </c>
      <c r="J43" s="8" t="s">
        <v>150</v>
      </c>
      <c r="K43" s="8" t="s">
        <v>0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>
        <f>$B43</f>
        <v>40</v>
      </c>
      <c r="W43" s="10"/>
      <c r="X43" s="10"/>
      <c r="Y43" s="10"/>
      <c r="Z43" s="10"/>
      <c r="AA43" s="10"/>
      <c r="AB43" s="10"/>
      <c r="AC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1:48" ht="13.5" customHeight="1">
      <c r="A44" s="8">
        <v>42</v>
      </c>
      <c r="B44" s="8">
        <v>41</v>
      </c>
      <c r="C44" s="8">
        <v>2</v>
      </c>
      <c r="D44" s="8">
        <v>19</v>
      </c>
      <c r="E44" s="8">
        <v>858</v>
      </c>
      <c r="F44" s="36">
        <v>0.026180555555555554</v>
      </c>
      <c r="G44" s="70" t="s">
        <v>551</v>
      </c>
      <c r="H44" s="70" t="s">
        <v>552</v>
      </c>
      <c r="I44" s="8" t="s">
        <v>542</v>
      </c>
      <c r="J44" s="8" t="s">
        <v>40</v>
      </c>
      <c r="K44" s="8" t="s">
        <v>0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>
        <f>$B44</f>
        <v>41</v>
      </c>
      <c r="X44" s="10"/>
      <c r="Y44" s="10"/>
      <c r="Z44" s="10"/>
      <c r="AA44" s="10"/>
      <c r="AB44" s="10"/>
      <c r="AC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>
        <f>$D44</f>
        <v>19</v>
      </c>
      <c r="AQ44" s="10"/>
      <c r="AR44" s="10"/>
      <c r="AS44" s="10"/>
      <c r="AT44" s="10"/>
      <c r="AU44" s="10"/>
      <c r="AV44" s="10"/>
    </row>
    <row r="45" spans="1:48" ht="13.5" customHeight="1">
      <c r="A45" s="8">
        <v>43</v>
      </c>
      <c r="B45" s="8">
        <v>42</v>
      </c>
      <c r="C45" s="8">
        <v>18</v>
      </c>
      <c r="D45" s="8">
        <v>20</v>
      </c>
      <c r="E45" s="8">
        <v>1274</v>
      </c>
      <c r="F45" s="36">
        <v>0.026192129629629628</v>
      </c>
      <c r="G45" s="70" t="s">
        <v>536</v>
      </c>
      <c r="H45" s="70" t="s">
        <v>553</v>
      </c>
      <c r="I45" s="8" t="s">
        <v>535</v>
      </c>
      <c r="J45" s="8" t="s">
        <v>41</v>
      </c>
      <c r="K45" s="8" t="s">
        <v>0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>
        <f>$B45</f>
        <v>42</v>
      </c>
      <c r="AA45" s="10"/>
      <c r="AB45" s="10"/>
      <c r="AC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>
        <f>$D45</f>
        <v>20</v>
      </c>
      <c r="AT45" s="10"/>
      <c r="AU45" s="10"/>
      <c r="AV45" s="10"/>
    </row>
    <row r="46" spans="1:48" ht="13.5" customHeight="1">
      <c r="A46" s="8">
        <v>44</v>
      </c>
      <c r="B46" s="8">
        <v>43</v>
      </c>
      <c r="C46" s="8">
        <v>19</v>
      </c>
      <c r="D46" s="8">
        <v>21</v>
      </c>
      <c r="E46" s="8">
        <v>769</v>
      </c>
      <c r="F46" s="36">
        <v>0.0262037037037037</v>
      </c>
      <c r="G46" s="70" t="s">
        <v>454</v>
      </c>
      <c r="H46" s="70" t="s">
        <v>554</v>
      </c>
      <c r="I46" s="8" t="s">
        <v>535</v>
      </c>
      <c r="J46" s="8" t="s">
        <v>25</v>
      </c>
      <c r="K46" s="8" t="s">
        <v>0</v>
      </c>
      <c r="L46" s="10"/>
      <c r="M46" s="10"/>
      <c r="N46" s="10"/>
      <c r="O46" s="10"/>
      <c r="P46" s="10"/>
      <c r="Q46" s="10"/>
      <c r="R46" s="10"/>
      <c r="S46" s="10"/>
      <c r="T46" s="10"/>
      <c r="U46" s="10">
        <f>$B46</f>
        <v>43</v>
      </c>
      <c r="V46" s="10"/>
      <c r="W46" s="10"/>
      <c r="X46" s="10"/>
      <c r="Y46" s="10"/>
      <c r="Z46" s="10"/>
      <c r="AA46" s="10"/>
      <c r="AB46" s="10"/>
      <c r="AC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>
        <f>$D46</f>
        <v>21</v>
      </c>
      <c r="AO46" s="10"/>
      <c r="AP46" s="10"/>
      <c r="AQ46" s="10"/>
      <c r="AR46" s="10"/>
      <c r="AS46" s="10"/>
      <c r="AT46" s="10"/>
      <c r="AU46" s="10"/>
      <c r="AV46" s="10"/>
    </row>
    <row r="47" spans="1:48" ht="13.5" customHeight="1">
      <c r="A47" s="8">
        <v>45</v>
      </c>
      <c r="B47" s="8">
        <v>44</v>
      </c>
      <c r="C47" s="8"/>
      <c r="D47" s="8"/>
      <c r="E47" s="8">
        <v>908</v>
      </c>
      <c r="F47" s="36">
        <v>0.026226851851851852</v>
      </c>
      <c r="G47" s="70" t="s">
        <v>437</v>
      </c>
      <c r="H47" s="70" t="s">
        <v>438</v>
      </c>
      <c r="I47" s="8" t="s">
        <v>87</v>
      </c>
      <c r="J47" s="8" t="s">
        <v>40</v>
      </c>
      <c r="K47" s="8" t="s">
        <v>0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>
        <f>$B47</f>
        <v>44</v>
      </c>
      <c r="X47" s="10"/>
      <c r="Y47" s="10"/>
      <c r="Z47" s="10"/>
      <c r="AA47" s="10"/>
      <c r="AB47" s="10"/>
      <c r="AC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1:48" ht="13.5" customHeight="1">
      <c r="A48" s="8">
        <v>46</v>
      </c>
      <c r="B48" s="8">
        <v>45</v>
      </c>
      <c r="C48" s="8"/>
      <c r="D48" s="8"/>
      <c r="E48" s="8">
        <v>1337</v>
      </c>
      <c r="F48" s="36">
        <v>0.026261574074074073</v>
      </c>
      <c r="G48" s="70" t="s">
        <v>439</v>
      </c>
      <c r="H48" s="70" t="s">
        <v>440</v>
      </c>
      <c r="I48" s="8" t="s">
        <v>87</v>
      </c>
      <c r="J48" s="8" t="s">
        <v>41</v>
      </c>
      <c r="K48" s="8" t="s">
        <v>0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>
        <f>$B48</f>
        <v>45</v>
      </c>
      <c r="AA48" s="10"/>
      <c r="AB48" s="10"/>
      <c r="AC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1:48" ht="13.5" customHeight="1">
      <c r="A49" s="8">
        <v>47</v>
      </c>
      <c r="B49" s="8">
        <v>46</v>
      </c>
      <c r="C49" s="8"/>
      <c r="D49" s="8"/>
      <c r="E49" s="8">
        <v>1227</v>
      </c>
      <c r="F49" s="36">
        <v>0.026331018518518517</v>
      </c>
      <c r="G49" s="70" t="s">
        <v>441</v>
      </c>
      <c r="H49" s="70" t="s">
        <v>442</v>
      </c>
      <c r="I49" s="8" t="s">
        <v>87</v>
      </c>
      <c r="J49" s="8" t="s">
        <v>41</v>
      </c>
      <c r="K49" s="8" t="s">
        <v>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>
        <f>$B49</f>
        <v>46</v>
      </c>
      <c r="AA49" s="10"/>
      <c r="AB49" s="10"/>
      <c r="AC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1:48" ht="13.5" customHeight="1">
      <c r="A50" s="8">
        <v>48</v>
      </c>
      <c r="B50" s="8">
        <v>47</v>
      </c>
      <c r="C50" s="8"/>
      <c r="D50" s="8"/>
      <c r="E50" s="8">
        <v>995</v>
      </c>
      <c r="F50" s="36">
        <v>0.026377314814814815</v>
      </c>
      <c r="G50" s="70" t="s">
        <v>443</v>
      </c>
      <c r="H50" s="70" t="s">
        <v>444</v>
      </c>
      <c r="I50" s="8" t="s">
        <v>87</v>
      </c>
      <c r="J50" s="8" t="s">
        <v>26</v>
      </c>
      <c r="K50" s="8" t="s">
        <v>0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>
        <f>$B50</f>
        <v>47</v>
      </c>
      <c r="Y50" s="10"/>
      <c r="Z50" s="10"/>
      <c r="AA50" s="10"/>
      <c r="AB50" s="10"/>
      <c r="AC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</row>
    <row r="51" spans="1:48" ht="13.5" customHeight="1">
      <c r="A51" s="8">
        <v>49</v>
      </c>
      <c r="B51" s="8">
        <v>48</v>
      </c>
      <c r="C51" s="8"/>
      <c r="D51" s="8"/>
      <c r="E51" s="8">
        <v>1129</v>
      </c>
      <c r="F51" s="36">
        <v>0.02644675925925926</v>
      </c>
      <c r="G51" s="70" t="s">
        <v>445</v>
      </c>
      <c r="H51" s="70" t="s">
        <v>227</v>
      </c>
      <c r="I51" s="8" t="s">
        <v>87</v>
      </c>
      <c r="J51" s="8" t="s">
        <v>27</v>
      </c>
      <c r="K51" s="8" t="s">
        <v>0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>
        <f>$B51</f>
        <v>48</v>
      </c>
      <c r="Z51" s="10"/>
      <c r="AA51" s="10"/>
      <c r="AB51" s="10"/>
      <c r="AC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1:48" ht="13.5" customHeight="1">
      <c r="A52" s="8">
        <v>50</v>
      </c>
      <c r="B52" s="8">
        <v>49</v>
      </c>
      <c r="C52" s="8">
        <v>20</v>
      </c>
      <c r="D52" s="8">
        <v>22</v>
      </c>
      <c r="E52" s="8">
        <v>1606</v>
      </c>
      <c r="F52" s="36">
        <v>0.026446875</v>
      </c>
      <c r="G52" s="70" t="s">
        <v>544</v>
      </c>
      <c r="H52" s="70" t="s">
        <v>555</v>
      </c>
      <c r="I52" s="8" t="s">
        <v>535</v>
      </c>
      <c r="J52" s="8" t="s">
        <v>28</v>
      </c>
      <c r="K52" s="8" t="s">
        <v>0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>
        <f>$B52</f>
        <v>49</v>
      </c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>
        <f>$D52</f>
        <v>22</v>
      </c>
    </row>
    <row r="53" spans="1:48" ht="13.5" customHeight="1">
      <c r="A53" s="8">
        <v>51</v>
      </c>
      <c r="B53" s="8">
        <v>50</v>
      </c>
      <c r="C53" s="8">
        <v>21</v>
      </c>
      <c r="D53" s="8">
        <v>23</v>
      </c>
      <c r="E53" s="8">
        <v>441</v>
      </c>
      <c r="F53" s="36">
        <v>0.026469907407407407</v>
      </c>
      <c r="G53" s="70" t="s">
        <v>431</v>
      </c>
      <c r="H53" s="70" t="s">
        <v>556</v>
      </c>
      <c r="I53" s="8" t="s">
        <v>535</v>
      </c>
      <c r="J53" s="8" t="s">
        <v>75</v>
      </c>
      <c r="K53" s="8" t="s">
        <v>0</v>
      </c>
      <c r="L53" s="10"/>
      <c r="M53" s="10"/>
      <c r="N53" s="10"/>
      <c r="O53" s="10"/>
      <c r="P53" s="10">
        <f>$B53</f>
        <v>50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E53" s="10"/>
      <c r="AF53" s="10"/>
      <c r="AG53" s="10"/>
      <c r="AH53" s="10"/>
      <c r="AI53" s="10">
        <f>$D53</f>
        <v>23</v>
      </c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</row>
    <row r="54" spans="1:48" ht="13.5" customHeight="1">
      <c r="A54" s="8">
        <v>52</v>
      </c>
      <c r="B54" s="8">
        <v>51</v>
      </c>
      <c r="C54" s="8"/>
      <c r="D54" s="8"/>
      <c r="E54" s="8">
        <v>1540</v>
      </c>
      <c r="F54" s="36">
        <v>0.02648148148148148</v>
      </c>
      <c r="G54" s="70" t="s">
        <v>446</v>
      </c>
      <c r="H54" s="70" t="s">
        <v>447</v>
      </c>
      <c r="I54" s="8" t="s">
        <v>87</v>
      </c>
      <c r="J54" s="8" t="s">
        <v>60</v>
      </c>
      <c r="K54" s="8" t="s">
        <v>0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>
        <f>$B54</f>
        <v>51</v>
      </c>
      <c r="AB54" s="10"/>
      <c r="AC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1:48" ht="13.5" customHeight="1">
      <c r="A55" s="8">
        <v>53</v>
      </c>
      <c r="B55" s="8">
        <v>52</v>
      </c>
      <c r="C55" s="8"/>
      <c r="D55" s="8"/>
      <c r="E55" s="8">
        <v>660</v>
      </c>
      <c r="F55" s="36">
        <v>0.026550925925925926</v>
      </c>
      <c r="G55" s="70" t="s">
        <v>448</v>
      </c>
      <c r="H55" s="70" t="s">
        <v>449</v>
      </c>
      <c r="I55" s="8" t="s">
        <v>87</v>
      </c>
      <c r="J55" s="8" t="s">
        <v>24</v>
      </c>
      <c r="K55" s="8" t="s">
        <v>0</v>
      </c>
      <c r="L55" s="10"/>
      <c r="M55" s="10"/>
      <c r="N55" s="10"/>
      <c r="O55" s="10"/>
      <c r="P55" s="10"/>
      <c r="Q55" s="10"/>
      <c r="R55" s="10"/>
      <c r="S55" s="10">
        <f>$B55</f>
        <v>52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</row>
    <row r="56" spans="1:48" ht="13.5" customHeight="1">
      <c r="A56" s="8">
        <v>54</v>
      </c>
      <c r="B56" s="8">
        <v>53</v>
      </c>
      <c r="C56" s="8">
        <v>22</v>
      </c>
      <c r="D56" s="8">
        <v>24</v>
      </c>
      <c r="E56" s="8">
        <v>472</v>
      </c>
      <c r="F56" s="36">
        <v>0.0265625</v>
      </c>
      <c r="G56" s="70" t="s">
        <v>486</v>
      </c>
      <c r="H56" s="70" t="s">
        <v>557</v>
      </c>
      <c r="I56" s="8" t="s">
        <v>535</v>
      </c>
      <c r="J56" s="8" t="s">
        <v>39</v>
      </c>
      <c r="K56" s="8" t="s">
        <v>0</v>
      </c>
      <c r="L56" s="10"/>
      <c r="M56" s="10"/>
      <c r="N56" s="10"/>
      <c r="O56" s="10"/>
      <c r="P56" s="10"/>
      <c r="Q56" s="10"/>
      <c r="R56" s="10">
        <f>$B56</f>
        <v>53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E56" s="10"/>
      <c r="AF56" s="10"/>
      <c r="AG56" s="10"/>
      <c r="AH56" s="10"/>
      <c r="AI56" s="10"/>
      <c r="AJ56" s="10"/>
      <c r="AK56" s="10">
        <f>$D56</f>
        <v>24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</row>
    <row r="57" spans="1:48" ht="13.5" customHeight="1">
      <c r="A57" s="8">
        <v>55</v>
      </c>
      <c r="B57" s="8">
        <v>54</v>
      </c>
      <c r="C57" s="8">
        <v>23</v>
      </c>
      <c r="D57" s="8">
        <v>25</v>
      </c>
      <c r="E57" s="8">
        <v>846</v>
      </c>
      <c r="F57" s="36">
        <v>0.026585648148148146</v>
      </c>
      <c r="G57" s="70" t="s">
        <v>529</v>
      </c>
      <c r="H57" s="70" t="s">
        <v>182</v>
      </c>
      <c r="I57" s="8" t="s">
        <v>535</v>
      </c>
      <c r="J57" s="8" t="s">
        <v>40</v>
      </c>
      <c r="K57" s="8" t="s">
        <v>0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>
        <f>$B57</f>
        <v>54</v>
      </c>
      <c r="X57" s="10"/>
      <c r="Y57" s="10"/>
      <c r="Z57" s="10"/>
      <c r="AA57" s="10"/>
      <c r="AB57" s="10"/>
      <c r="AC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>
        <f>$D57</f>
        <v>25</v>
      </c>
      <c r="AQ57" s="10"/>
      <c r="AR57" s="10"/>
      <c r="AS57" s="10"/>
      <c r="AT57" s="10"/>
      <c r="AU57" s="10"/>
      <c r="AV57" s="10"/>
    </row>
    <row r="58" spans="1:48" ht="13.5" customHeight="1">
      <c r="A58" s="8">
        <v>56</v>
      </c>
      <c r="B58" s="8">
        <v>55</v>
      </c>
      <c r="C58" s="8">
        <v>24</v>
      </c>
      <c r="D58" s="8">
        <v>26</v>
      </c>
      <c r="E58" s="8">
        <v>1126</v>
      </c>
      <c r="F58" s="36">
        <v>0.02662037037037037</v>
      </c>
      <c r="G58" s="70" t="s">
        <v>507</v>
      </c>
      <c r="H58" s="70" t="s">
        <v>558</v>
      </c>
      <c r="I58" s="8" t="s">
        <v>535</v>
      </c>
      <c r="J58" s="8" t="s">
        <v>27</v>
      </c>
      <c r="K58" s="8" t="s">
        <v>0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>
        <f>$B58</f>
        <v>55</v>
      </c>
      <c r="Z58" s="10"/>
      <c r="AA58" s="10"/>
      <c r="AB58" s="10"/>
      <c r="AC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>
        <f>$D58</f>
        <v>26</v>
      </c>
      <c r="AS58" s="10"/>
      <c r="AT58" s="10"/>
      <c r="AU58" s="10"/>
      <c r="AV58" s="10"/>
    </row>
    <row r="59" spans="1:48" ht="13.5" customHeight="1">
      <c r="A59" s="8">
        <v>57</v>
      </c>
      <c r="B59" s="8">
        <v>56</v>
      </c>
      <c r="C59" s="8">
        <v>3</v>
      </c>
      <c r="D59" s="8">
        <v>27</v>
      </c>
      <c r="E59" s="8">
        <v>487</v>
      </c>
      <c r="F59" s="36">
        <v>0.026712962962962963</v>
      </c>
      <c r="G59" s="70" t="s">
        <v>413</v>
      </c>
      <c r="H59" s="70" t="s">
        <v>559</v>
      </c>
      <c r="I59" s="8" t="s">
        <v>542</v>
      </c>
      <c r="J59" s="8" t="s">
        <v>39</v>
      </c>
      <c r="K59" s="8" t="s">
        <v>0</v>
      </c>
      <c r="L59" s="10"/>
      <c r="M59" s="10"/>
      <c r="N59" s="10"/>
      <c r="O59" s="10"/>
      <c r="P59" s="10"/>
      <c r="Q59" s="10"/>
      <c r="R59" s="10">
        <f>$B59</f>
        <v>56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E59" s="10"/>
      <c r="AF59" s="10"/>
      <c r="AG59" s="10"/>
      <c r="AH59" s="10"/>
      <c r="AI59" s="10"/>
      <c r="AJ59" s="10"/>
      <c r="AK59" s="10">
        <f>$D59</f>
        <v>27</v>
      </c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1:48" ht="13.5" customHeight="1">
      <c r="A60" s="8">
        <v>58</v>
      </c>
      <c r="B60" s="8">
        <v>57</v>
      </c>
      <c r="C60" s="8"/>
      <c r="D60" s="8"/>
      <c r="E60" s="8">
        <v>1283</v>
      </c>
      <c r="F60" s="36">
        <v>0.026770833333333334</v>
      </c>
      <c r="G60" s="70" t="s">
        <v>105</v>
      </c>
      <c r="H60" s="70" t="s">
        <v>161</v>
      </c>
      <c r="I60" s="8" t="s">
        <v>87</v>
      </c>
      <c r="J60" s="8" t="s">
        <v>41</v>
      </c>
      <c r="K60" s="8" t="s">
        <v>0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>
        <f>$B60</f>
        <v>57</v>
      </c>
      <c r="AA60" s="10"/>
      <c r="AB60" s="10"/>
      <c r="AC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</row>
    <row r="61" spans="1:48" ht="13.5" customHeight="1">
      <c r="A61" s="8">
        <v>59</v>
      </c>
      <c r="B61" s="8">
        <v>58</v>
      </c>
      <c r="C61" s="8"/>
      <c r="D61" s="8"/>
      <c r="E61" s="8">
        <v>471</v>
      </c>
      <c r="F61" s="36">
        <v>0.026805555555555555</v>
      </c>
      <c r="G61" s="70" t="s">
        <v>450</v>
      </c>
      <c r="H61" s="70" t="s">
        <v>451</v>
      </c>
      <c r="I61" s="8" t="s">
        <v>87</v>
      </c>
      <c r="J61" s="8" t="s">
        <v>39</v>
      </c>
      <c r="K61" s="8" t="s">
        <v>0</v>
      </c>
      <c r="L61" s="10"/>
      <c r="M61" s="10"/>
      <c r="N61" s="10"/>
      <c r="O61" s="10"/>
      <c r="P61" s="10"/>
      <c r="Q61" s="10"/>
      <c r="R61" s="10">
        <f>$B61</f>
        <v>58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</row>
    <row r="62" spans="1:48" ht="13.5" customHeight="1">
      <c r="A62" s="8">
        <v>60</v>
      </c>
      <c r="B62" s="8">
        <v>59</v>
      </c>
      <c r="C62" s="8"/>
      <c r="D62" s="8"/>
      <c r="E62" s="8">
        <v>699</v>
      </c>
      <c r="F62" s="36">
        <v>0.026817129629629628</v>
      </c>
      <c r="G62" s="70" t="s">
        <v>423</v>
      </c>
      <c r="H62" s="70" t="s">
        <v>452</v>
      </c>
      <c r="I62" s="8" t="s">
        <v>87</v>
      </c>
      <c r="J62" s="8" t="s">
        <v>24</v>
      </c>
      <c r="K62" s="8" t="s">
        <v>0</v>
      </c>
      <c r="L62" s="10"/>
      <c r="M62" s="10"/>
      <c r="N62" s="10"/>
      <c r="O62" s="10"/>
      <c r="P62" s="10"/>
      <c r="Q62" s="10"/>
      <c r="R62" s="10"/>
      <c r="S62" s="10">
        <f>$B62</f>
        <v>59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</row>
    <row r="63" spans="1:48" ht="13.5" customHeight="1">
      <c r="A63" s="8">
        <v>61</v>
      </c>
      <c r="B63" s="8">
        <v>60</v>
      </c>
      <c r="C63" s="8">
        <v>4</v>
      </c>
      <c r="D63" s="8">
        <v>28</v>
      </c>
      <c r="E63" s="8">
        <v>759</v>
      </c>
      <c r="F63" s="36">
        <v>0.026828703703703705</v>
      </c>
      <c r="G63" s="70" t="s">
        <v>307</v>
      </c>
      <c r="H63" s="70" t="s">
        <v>560</v>
      </c>
      <c r="I63" s="8" t="s">
        <v>542</v>
      </c>
      <c r="J63" s="8" t="s">
        <v>25</v>
      </c>
      <c r="K63" s="8" t="s">
        <v>0</v>
      </c>
      <c r="L63" s="10"/>
      <c r="M63" s="10"/>
      <c r="N63" s="10"/>
      <c r="O63" s="10"/>
      <c r="P63" s="10"/>
      <c r="Q63" s="10"/>
      <c r="R63" s="10"/>
      <c r="S63" s="10"/>
      <c r="T63" s="10"/>
      <c r="U63" s="10">
        <f>$B63</f>
        <v>60</v>
      </c>
      <c r="V63" s="10"/>
      <c r="W63" s="10"/>
      <c r="X63" s="10"/>
      <c r="Y63" s="10"/>
      <c r="Z63" s="10"/>
      <c r="AA63" s="10"/>
      <c r="AB63" s="10"/>
      <c r="AC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>
        <f>$D63</f>
        <v>28</v>
      </c>
      <c r="AO63" s="10"/>
      <c r="AP63" s="10"/>
      <c r="AQ63" s="10"/>
      <c r="AR63" s="10"/>
      <c r="AS63" s="10"/>
      <c r="AT63" s="10"/>
      <c r="AU63" s="10"/>
      <c r="AV63" s="10"/>
    </row>
    <row r="64" spans="1:48" ht="13.5" customHeight="1">
      <c r="A64" s="8">
        <v>63</v>
      </c>
      <c r="B64" s="8">
        <v>61</v>
      </c>
      <c r="C64" s="8">
        <v>25</v>
      </c>
      <c r="D64" s="8">
        <v>29</v>
      </c>
      <c r="E64" s="8">
        <v>914</v>
      </c>
      <c r="F64" s="36">
        <v>0.026840393518518517</v>
      </c>
      <c r="G64" s="70" t="s">
        <v>278</v>
      </c>
      <c r="H64" s="70" t="s">
        <v>346</v>
      </c>
      <c r="I64" s="8" t="s">
        <v>535</v>
      </c>
      <c r="J64" s="8" t="s">
        <v>40</v>
      </c>
      <c r="K64" s="8" t="s">
        <v>0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>
        <f>$B64</f>
        <v>61</v>
      </c>
      <c r="X64" s="10"/>
      <c r="Y64" s="10"/>
      <c r="Z64" s="10"/>
      <c r="AA64" s="10"/>
      <c r="AB64" s="10"/>
      <c r="AC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>
        <f>$D64</f>
        <v>29</v>
      </c>
      <c r="AQ64" s="10"/>
      <c r="AR64" s="10"/>
      <c r="AS64" s="10"/>
      <c r="AT64" s="10"/>
      <c r="AU64" s="10"/>
      <c r="AV64" s="10"/>
    </row>
    <row r="65" spans="1:48" ht="13.5" customHeight="1">
      <c r="A65" s="8">
        <v>64</v>
      </c>
      <c r="B65" s="8">
        <v>62</v>
      </c>
      <c r="C65" s="8">
        <v>5</v>
      </c>
      <c r="D65" s="8">
        <v>30</v>
      </c>
      <c r="E65" s="8">
        <v>64</v>
      </c>
      <c r="F65" s="36">
        <v>0.026875</v>
      </c>
      <c r="G65" s="70" t="s">
        <v>561</v>
      </c>
      <c r="H65" s="70" t="s">
        <v>105</v>
      </c>
      <c r="I65" s="8" t="s">
        <v>542</v>
      </c>
      <c r="J65" s="8" t="s">
        <v>36</v>
      </c>
      <c r="K65" s="8" t="s">
        <v>0</v>
      </c>
      <c r="L65" s="10">
        <f>$B65</f>
        <v>62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E65" s="10">
        <f>$D65</f>
        <v>30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</row>
    <row r="66" spans="1:48" ht="13.5" customHeight="1">
      <c r="A66" s="8">
        <v>65</v>
      </c>
      <c r="B66" s="8">
        <v>63</v>
      </c>
      <c r="C66" s="8">
        <v>26</v>
      </c>
      <c r="D66" s="8">
        <v>31</v>
      </c>
      <c r="E66" s="8">
        <v>1165</v>
      </c>
      <c r="F66" s="36">
        <v>0.026921296296296297</v>
      </c>
      <c r="G66" s="70" t="s">
        <v>562</v>
      </c>
      <c r="H66" s="70" t="s">
        <v>563</v>
      </c>
      <c r="I66" s="8" t="s">
        <v>535</v>
      </c>
      <c r="J66" s="8" t="s">
        <v>27</v>
      </c>
      <c r="K66" s="8" t="s">
        <v>0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>
        <f>$B66</f>
        <v>63</v>
      </c>
      <c r="Z66" s="10"/>
      <c r="AA66" s="10"/>
      <c r="AB66" s="10"/>
      <c r="AC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>
        <f>$D66</f>
        <v>31</v>
      </c>
      <c r="AS66" s="10"/>
      <c r="AT66" s="10"/>
      <c r="AU66" s="10"/>
      <c r="AV66" s="10"/>
    </row>
    <row r="67" spans="1:48" ht="13.5" customHeight="1">
      <c r="A67" s="8">
        <v>66</v>
      </c>
      <c r="B67" s="8">
        <v>64</v>
      </c>
      <c r="C67" s="8">
        <v>6</v>
      </c>
      <c r="D67" s="8">
        <v>32</v>
      </c>
      <c r="E67" s="8">
        <v>830</v>
      </c>
      <c r="F67" s="36">
        <v>0.027060185185185184</v>
      </c>
      <c r="G67" s="70" t="s">
        <v>433</v>
      </c>
      <c r="H67" s="70" t="s">
        <v>564</v>
      </c>
      <c r="I67" s="8" t="s">
        <v>542</v>
      </c>
      <c r="J67" s="8" t="s">
        <v>40</v>
      </c>
      <c r="K67" s="8" t="s">
        <v>0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>
        <f>$B67</f>
        <v>64</v>
      </c>
      <c r="X67" s="10"/>
      <c r="Y67" s="10"/>
      <c r="Z67" s="10"/>
      <c r="AA67" s="10"/>
      <c r="AB67" s="10"/>
      <c r="AC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>
        <f>$D67</f>
        <v>32</v>
      </c>
      <c r="AQ67" s="10"/>
      <c r="AR67" s="10"/>
      <c r="AS67" s="10"/>
      <c r="AT67" s="10"/>
      <c r="AU67" s="10"/>
      <c r="AV67" s="10"/>
    </row>
    <row r="68" spans="1:48" ht="13.5" customHeight="1">
      <c r="A68" s="8">
        <v>67</v>
      </c>
      <c r="B68" s="8">
        <v>65</v>
      </c>
      <c r="C68" s="8"/>
      <c r="D68" s="8"/>
      <c r="E68" s="8">
        <v>838</v>
      </c>
      <c r="F68" s="36">
        <v>0.02710648148148148</v>
      </c>
      <c r="G68" s="70" t="s">
        <v>419</v>
      </c>
      <c r="H68" s="70" t="s">
        <v>453</v>
      </c>
      <c r="I68" s="8" t="s">
        <v>87</v>
      </c>
      <c r="J68" s="8" t="s">
        <v>40</v>
      </c>
      <c r="K68" s="8" t="s">
        <v>0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>
        <f>$B68</f>
        <v>65</v>
      </c>
      <c r="X68" s="10"/>
      <c r="Y68" s="10"/>
      <c r="Z68" s="10"/>
      <c r="AA68" s="10"/>
      <c r="AB68" s="10"/>
      <c r="AC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</row>
    <row r="69" spans="1:48" ht="13.5" customHeight="1">
      <c r="A69" s="8">
        <v>68</v>
      </c>
      <c r="B69" s="8">
        <v>66</v>
      </c>
      <c r="C69" s="8">
        <v>7</v>
      </c>
      <c r="D69" s="8">
        <v>33</v>
      </c>
      <c r="E69" s="8">
        <v>1708</v>
      </c>
      <c r="F69" s="36">
        <v>0.027233796296296298</v>
      </c>
      <c r="G69" s="70" t="s">
        <v>105</v>
      </c>
      <c r="H69" s="70" t="s">
        <v>565</v>
      </c>
      <c r="I69" s="8" t="s">
        <v>542</v>
      </c>
      <c r="J69" s="8" t="s">
        <v>28</v>
      </c>
      <c r="K69" s="8" t="s">
        <v>0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>
        <f>$B69</f>
        <v>66</v>
      </c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>
        <f>$D69</f>
        <v>33</v>
      </c>
    </row>
    <row r="70" spans="1:48" ht="13.5" customHeight="1">
      <c r="A70" s="8">
        <v>69</v>
      </c>
      <c r="B70" s="8">
        <v>67</v>
      </c>
      <c r="C70" s="8"/>
      <c r="D70" s="8"/>
      <c r="E70" s="8">
        <v>53</v>
      </c>
      <c r="F70" s="36">
        <v>0.02724537037037037</v>
      </c>
      <c r="G70" s="70" t="s">
        <v>454</v>
      </c>
      <c r="H70" s="70" t="s">
        <v>455</v>
      </c>
      <c r="I70" s="8" t="s">
        <v>87</v>
      </c>
      <c r="J70" s="8" t="s">
        <v>36</v>
      </c>
      <c r="K70" s="8" t="s">
        <v>0</v>
      </c>
      <c r="L70" s="10">
        <f>$B70</f>
        <v>67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</row>
    <row r="71" spans="1:48" ht="13.5" customHeight="1">
      <c r="A71" s="8">
        <v>70</v>
      </c>
      <c r="B71" s="8">
        <v>68</v>
      </c>
      <c r="C71" s="8">
        <v>27</v>
      </c>
      <c r="D71" s="8">
        <v>34</v>
      </c>
      <c r="E71" s="8">
        <v>1119</v>
      </c>
      <c r="F71" s="36">
        <v>0.027303240740740743</v>
      </c>
      <c r="G71" s="70" t="s">
        <v>507</v>
      </c>
      <c r="H71" s="70" t="s">
        <v>499</v>
      </c>
      <c r="I71" s="8" t="s">
        <v>535</v>
      </c>
      <c r="J71" s="8" t="s">
        <v>27</v>
      </c>
      <c r="K71" s="8" t="s">
        <v>0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>
        <f>$B71</f>
        <v>68</v>
      </c>
      <c r="Z71" s="10"/>
      <c r="AA71" s="10"/>
      <c r="AB71" s="10"/>
      <c r="AC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>
        <f>$D71</f>
        <v>34</v>
      </c>
      <c r="AS71" s="10"/>
      <c r="AT71" s="10"/>
      <c r="AU71" s="10"/>
      <c r="AV71" s="10"/>
    </row>
    <row r="72" spans="1:48" ht="13.5" customHeight="1">
      <c r="A72" s="8">
        <v>71</v>
      </c>
      <c r="B72" s="8">
        <v>69</v>
      </c>
      <c r="C72" s="8">
        <v>8</v>
      </c>
      <c r="D72" s="8">
        <v>35</v>
      </c>
      <c r="E72" s="8">
        <v>1654</v>
      </c>
      <c r="F72" s="36">
        <v>0.02732638888888889</v>
      </c>
      <c r="G72" s="70" t="s">
        <v>490</v>
      </c>
      <c r="H72" s="70" t="s">
        <v>566</v>
      </c>
      <c r="I72" s="8" t="s">
        <v>542</v>
      </c>
      <c r="J72" s="8" t="s">
        <v>28</v>
      </c>
      <c r="K72" s="8" t="s">
        <v>0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>
        <f>$B72</f>
        <v>69</v>
      </c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>
        <f>$D72</f>
        <v>35</v>
      </c>
    </row>
    <row r="73" spans="1:48" ht="13.5" customHeight="1">
      <c r="A73" s="8">
        <v>72</v>
      </c>
      <c r="B73" s="8">
        <v>70</v>
      </c>
      <c r="C73" s="8">
        <v>9</v>
      </c>
      <c r="D73" s="8">
        <v>36</v>
      </c>
      <c r="E73" s="8">
        <v>716</v>
      </c>
      <c r="F73" s="36">
        <v>0.027337962962962963</v>
      </c>
      <c r="G73" s="70" t="s">
        <v>567</v>
      </c>
      <c r="H73" s="70" t="s">
        <v>568</v>
      </c>
      <c r="I73" s="8" t="s">
        <v>542</v>
      </c>
      <c r="J73" s="8" t="s">
        <v>92</v>
      </c>
      <c r="K73" s="8" t="s">
        <v>0</v>
      </c>
      <c r="L73" s="10"/>
      <c r="M73" s="10"/>
      <c r="N73" s="10"/>
      <c r="O73" s="10"/>
      <c r="P73" s="10"/>
      <c r="Q73" s="10"/>
      <c r="R73" s="10"/>
      <c r="S73" s="10"/>
      <c r="T73" s="10">
        <f>$B73</f>
        <v>70</v>
      </c>
      <c r="U73" s="10"/>
      <c r="V73" s="10"/>
      <c r="W73" s="10"/>
      <c r="X73" s="10"/>
      <c r="Y73" s="10"/>
      <c r="Z73" s="10"/>
      <c r="AA73" s="10"/>
      <c r="AB73" s="10"/>
      <c r="AC73" s="10"/>
      <c r="AE73" s="10"/>
      <c r="AF73" s="10"/>
      <c r="AG73" s="10"/>
      <c r="AH73" s="10"/>
      <c r="AI73" s="10"/>
      <c r="AJ73" s="10"/>
      <c r="AK73" s="10"/>
      <c r="AL73" s="10"/>
      <c r="AM73" s="10">
        <f>$D73</f>
        <v>36</v>
      </c>
      <c r="AN73" s="10"/>
      <c r="AO73" s="10"/>
      <c r="AP73" s="10"/>
      <c r="AQ73" s="10"/>
      <c r="AR73" s="10"/>
      <c r="AS73" s="10"/>
      <c r="AT73" s="10"/>
      <c r="AU73" s="10"/>
      <c r="AV73" s="10"/>
    </row>
    <row r="74" spans="1:48" ht="13.5" customHeight="1">
      <c r="A74" s="8">
        <v>73</v>
      </c>
      <c r="B74" s="8">
        <v>71</v>
      </c>
      <c r="C74" s="8">
        <v>28</v>
      </c>
      <c r="D74" s="8">
        <v>37</v>
      </c>
      <c r="E74" s="8">
        <v>682</v>
      </c>
      <c r="F74" s="36">
        <v>0.02738425925925926</v>
      </c>
      <c r="G74" s="70" t="s">
        <v>281</v>
      </c>
      <c r="H74" s="70" t="s">
        <v>569</v>
      </c>
      <c r="I74" s="8" t="s">
        <v>535</v>
      </c>
      <c r="J74" s="8" t="s">
        <v>24</v>
      </c>
      <c r="K74" s="8" t="s">
        <v>0</v>
      </c>
      <c r="L74" s="10"/>
      <c r="M74" s="10"/>
      <c r="N74" s="10"/>
      <c r="O74" s="10"/>
      <c r="P74" s="10"/>
      <c r="Q74" s="10"/>
      <c r="R74" s="10"/>
      <c r="S74" s="10">
        <f>$B74</f>
        <v>71</v>
      </c>
      <c r="T74" s="10"/>
      <c r="U74" s="10"/>
      <c r="V74" s="10"/>
      <c r="W74" s="10"/>
      <c r="X74" s="10"/>
      <c r="Y74" s="10"/>
      <c r="Z74" s="10"/>
      <c r="AA74" s="10"/>
      <c r="AB74" s="10"/>
      <c r="AC74" s="10"/>
      <c r="AE74" s="10"/>
      <c r="AF74" s="10"/>
      <c r="AG74" s="10"/>
      <c r="AH74" s="10"/>
      <c r="AI74" s="10"/>
      <c r="AJ74" s="10"/>
      <c r="AK74" s="10"/>
      <c r="AL74" s="10">
        <f>$D74</f>
        <v>37</v>
      </c>
      <c r="AM74" s="10"/>
      <c r="AN74" s="10"/>
      <c r="AO74" s="10"/>
      <c r="AP74" s="10"/>
      <c r="AQ74" s="10"/>
      <c r="AR74" s="10"/>
      <c r="AS74" s="10"/>
      <c r="AT74" s="10"/>
      <c r="AU74" s="10"/>
      <c r="AV74" s="10"/>
    </row>
    <row r="75" spans="1:48" ht="13.5" customHeight="1">
      <c r="A75" s="8">
        <v>74</v>
      </c>
      <c r="B75" s="8">
        <v>72</v>
      </c>
      <c r="C75" s="8"/>
      <c r="D75" s="8"/>
      <c r="E75" s="8">
        <v>843</v>
      </c>
      <c r="F75" s="36">
        <v>0.02741898148148148</v>
      </c>
      <c r="G75" s="70" t="s">
        <v>403</v>
      </c>
      <c r="H75" s="70" t="s">
        <v>456</v>
      </c>
      <c r="I75" s="8" t="s">
        <v>87</v>
      </c>
      <c r="J75" s="8" t="s">
        <v>40</v>
      </c>
      <c r="K75" s="8" t="s">
        <v>0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>
        <f>$B75</f>
        <v>72</v>
      </c>
      <c r="X75" s="10"/>
      <c r="Y75" s="10"/>
      <c r="Z75" s="10"/>
      <c r="AA75" s="10"/>
      <c r="AB75" s="10"/>
      <c r="AC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</row>
    <row r="76" spans="1:48" ht="13.5" customHeight="1">
      <c r="A76" s="8">
        <v>75</v>
      </c>
      <c r="B76" s="8">
        <v>73</v>
      </c>
      <c r="C76" s="8"/>
      <c r="D76" s="8"/>
      <c r="E76" s="8">
        <v>643</v>
      </c>
      <c r="F76" s="36">
        <v>0.027430555555555555</v>
      </c>
      <c r="G76" s="70" t="s">
        <v>457</v>
      </c>
      <c r="H76" s="70" t="s">
        <v>458</v>
      </c>
      <c r="I76" s="8" t="s">
        <v>87</v>
      </c>
      <c r="J76" s="8" t="s">
        <v>24</v>
      </c>
      <c r="K76" s="8" t="s">
        <v>0</v>
      </c>
      <c r="L76" s="10"/>
      <c r="M76" s="10"/>
      <c r="N76" s="10"/>
      <c r="O76" s="10"/>
      <c r="P76" s="10"/>
      <c r="Q76" s="10"/>
      <c r="R76" s="10"/>
      <c r="S76" s="10">
        <f>$B76</f>
        <v>73</v>
      </c>
      <c r="T76" s="10"/>
      <c r="U76" s="10"/>
      <c r="V76" s="10"/>
      <c r="W76" s="10"/>
      <c r="X76" s="10"/>
      <c r="Y76" s="10"/>
      <c r="Z76" s="10"/>
      <c r="AA76" s="10"/>
      <c r="AB76" s="10"/>
      <c r="AC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</row>
    <row r="77" spans="1:48" ht="13.5" customHeight="1">
      <c r="A77" s="8">
        <v>76</v>
      </c>
      <c r="B77" s="8">
        <v>74</v>
      </c>
      <c r="C77" s="8">
        <v>29</v>
      </c>
      <c r="D77" s="8">
        <v>38</v>
      </c>
      <c r="E77" s="8">
        <v>1580</v>
      </c>
      <c r="F77" s="36">
        <v>0.0275</v>
      </c>
      <c r="G77" s="70" t="s">
        <v>413</v>
      </c>
      <c r="H77" s="70" t="s">
        <v>570</v>
      </c>
      <c r="I77" s="8" t="s">
        <v>535</v>
      </c>
      <c r="J77" s="8" t="s">
        <v>82</v>
      </c>
      <c r="K77" s="8" t="s">
        <v>0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>
        <f>$B77</f>
        <v>74</v>
      </c>
      <c r="AC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>
        <f>$D77</f>
        <v>38</v>
      </c>
      <c r="AV77" s="10"/>
    </row>
    <row r="78" spans="1:48" ht="13.5" customHeight="1">
      <c r="A78" s="8">
        <v>77</v>
      </c>
      <c r="B78" s="8">
        <v>75</v>
      </c>
      <c r="C78" s="8"/>
      <c r="D78" s="8"/>
      <c r="E78" s="8">
        <v>1156</v>
      </c>
      <c r="F78" s="36">
        <v>0.027534722222222224</v>
      </c>
      <c r="G78" s="70" t="s">
        <v>403</v>
      </c>
      <c r="H78" s="70" t="s">
        <v>459</v>
      </c>
      <c r="I78" s="8" t="s">
        <v>87</v>
      </c>
      <c r="J78" s="8" t="s">
        <v>27</v>
      </c>
      <c r="K78" s="8" t="s">
        <v>0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>
        <f>$B78</f>
        <v>75</v>
      </c>
      <c r="Z78" s="10"/>
      <c r="AA78" s="10"/>
      <c r="AB78" s="10"/>
      <c r="AC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</row>
    <row r="79" spans="1:48" ht="13.5" customHeight="1">
      <c r="A79" s="8">
        <v>78</v>
      </c>
      <c r="B79" s="8">
        <v>76</v>
      </c>
      <c r="C79" s="8"/>
      <c r="D79" s="8"/>
      <c r="E79" s="8">
        <v>909</v>
      </c>
      <c r="F79" s="36">
        <v>0.027592592592592592</v>
      </c>
      <c r="G79" s="70" t="s">
        <v>460</v>
      </c>
      <c r="H79" s="70" t="s">
        <v>461</v>
      </c>
      <c r="I79" s="8" t="s">
        <v>87</v>
      </c>
      <c r="J79" s="8" t="s">
        <v>40</v>
      </c>
      <c r="K79" s="8" t="s">
        <v>0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>
        <f>$B79</f>
        <v>76</v>
      </c>
      <c r="X79" s="10"/>
      <c r="Y79" s="10"/>
      <c r="Z79" s="10"/>
      <c r="AA79" s="10"/>
      <c r="AB79" s="10"/>
      <c r="AC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</row>
    <row r="80" spans="1:48" ht="13.5" customHeight="1">
      <c r="A80" s="8">
        <v>79</v>
      </c>
      <c r="B80" s="8">
        <v>77</v>
      </c>
      <c r="C80" s="8"/>
      <c r="D80" s="8"/>
      <c r="E80" s="8">
        <v>1118</v>
      </c>
      <c r="F80" s="36">
        <v>0.02778935185185185</v>
      </c>
      <c r="G80" s="70" t="s">
        <v>307</v>
      </c>
      <c r="H80" s="70" t="s">
        <v>200</v>
      </c>
      <c r="I80" s="8" t="s">
        <v>87</v>
      </c>
      <c r="J80" s="8" t="s">
        <v>27</v>
      </c>
      <c r="K80" s="8" t="s">
        <v>0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>
        <f>$B80</f>
        <v>77</v>
      </c>
      <c r="Z80" s="10"/>
      <c r="AA80" s="10"/>
      <c r="AB80" s="10"/>
      <c r="AC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</row>
    <row r="81" spans="1:48" ht="13.5" customHeight="1">
      <c r="A81" s="8">
        <v>80</v>
      </c>
      <c r="B81" s="8">
        <v>78</v>
      </c>
      <c r="C81" s="8"/>
      <c r="D81" s="8"/>
      <c r="E81" s="8">
        <v>1309</v>
      </c>
      <c r="F81" s="36">
        <v>0.027835648148148148</v>
      </c>
      <c r="G81" s="70" t="s">
        <v>462</v>
      </c>
      <c r="H81" s="70" t="s">
        <v>463</v>
      </c>
      <c r="I81" s="8" t="s">
        <v>87</v>
      </c>
      <c r="J81" s="8" t="s">
        <v>41</v>
      </c>
      <c r="K81" s="8" t="s">
        <v>0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>
        <f>$B81</f>
        <v>78</v>
      </c>
      <c r="AA81" s="10"/>
      <c r="AB81" s="10"/>
      <c r="AC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</row>
    <row r="82" spans="1:48" ht="13.5" customHeight="1">
      <c r="A82" s="8">
        <v>81</v>
      </c>
      <c r="B82" s="8">
        <v>79</v>
      </c>
      <c r="C82" s="8">
        <v>10</v>
      </c>
      <c r="D82" s="8">
        <v>39</v>
      </c>
      <c r="E82" s="8">
        <v>724</v>
      </c>
      <c r="F82" s="36">
        <v>0.02784722222222222</v>
      </c>
      <c r="G82" s="70" t="s">
        <v>490</v>
      </c>
      <c r="H82" s="70" t="s">
        <v>403</v>
      </c>
      <c r="I82" s="8" t="s">
        <v>542</v>
      </c>
      <c r="J82" s="8" t="s">
        <v>92</v>
      </c>
      <c r="K82" s="8" t="s">
        <v>0</v>
      </c>
      <c r="L82" s="10"/>
      <c r="M82" s="10"/>
      <c r="N82" s="10"/>
      <c r="O82" s="10"/>
      <c r="P82" s="10"/>
      <c r="Q82" s="10"/>
      <c r="R82" s="10"/>
      <c r="S82" s="10"/>
      <c r="T82" s="10">
        <f>$B82</f>
        <v>79</v>
      </c>
      <c r="U82" s="10"/>
      <c r="V82" s="10"/>
      <c r="W82" s="10"/>
      <c r="X82" s="10"/>
      <c r="Y82" s="10"/>
      <c r="Z82" s="10"/>
      <c r="AA82" s="10"/>
      <c r="AB82" s="10"/>
      <c r="AC82" s="10"/>
      <c r="AE82" s="10"/>
      <c r="AF82" s="10"/>
      <c r="AG82" s="10"/>
      <c r="AH82" s="10"/>
      <c r="AI82" s="10"/>
      <c r="AJ82" s="10"/>
      <c r="AK82" s="10"/>
      <c r="AL82" s="10"/>
      <c r="AM82" s="10">
        <f>$D82</f>
        <v>39</v>
      </c>
      <c r="AN82" s="10"/>
      <c r="AO82" s="10"/>
      <c r="AP82" s="10"/>
      <c r="AQ82" s="10"/>
      <c r="AR82" s="10"/>
      <c r="AS82" s="10"/>
      <c r="AT82" s="10"/>
      <c r="AU82" s="10"/>
      <c r="AV82" s="10"/>
    </row>
    <row r="83" spans="1:48" ht="13.5" customHeight="1">
      <c r="A83" s="8">
        <v>82</v>
      </c>
      <c r="B83" s="8">
        <v>80</v>
      </c>
      <c r="C83" s="8">
        <v>30</v>
      </c>
      <c r="D83" s="8">
        <v>40</v>
      </c>
      <c r="E83" s="8">
        <v>844</v>
      </c>
      <c r="F83" s="36">
        <v>0.02787037037037037</v>
      </c>
      <c r="G83" s="70" t="s">
        <v>413</v>
      </c>
      <c r="H83" s="70" t="s">
        <v>571</v>
      </c>
      <c r="I83" s="8" t="s">
        <v>535</v>
      </c>
      <c r="J83" s="8" t="s">
        <v>40</v>
      </c>
      <c r="K83" s="8" t="s">
        <v>0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>
        <f>$B83</f>
        <v>80</v>
      </c>
      <c r="X83" s="10"/>
      <c r="Y83" s="10"/>
      <c r="Z83" s="10"/>
      <c r="AA83" s="10"/>
      <c r="AB83" s="10"/>
      <c r="AC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>
        <f>$D83</f>
        <v>40</v>
      </c>
      <c r="AQ83" s="10"/>
      <c r="AR83" s="10"/>
      <c r="AS83" s="10"/>
      <c r="AT83" s="10"/>
      <c r="AU83" s="10"/>
      <c r="AV83" s="10"/>
    </row>
    <row r="84" spans="1:48" ht="13.5" customHeight="1">
      <c r="A84" s="8">
        <v>83</v>
      </c>
      <c r="B84" s="8">
        <v>81</v>
      </c>
      <c r="C84" s="8"/>
      <c r="D84" s="8"/>
      <c r="E84" s="8">
        <v>1351</v>
      </c>
      <c r="F84" s="36">
        <v>0.027881944444444442</v>
      </c>
      <c r="G84" s="70" t="s">
        <v>464</v>
      </c>
      <c r="H84" s="70" t="s">
        <v>465</v>
      </c>
      <c r="I84" s="8" t="s">
        <v>87</v>
      </c>
      <c r="J84" s="8" t="s">
        <v>41</v>
      </c>
      <c r="K84" s="8" t="s">
        <v>0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>
        <f>$B84</f>
        <v>81</v>
      </c>
      <c r="AA84" s="10"/>
      <c r="AB84" s="10"/>
      <c r="AC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</row>
    <row r="85" spans="1:48" ht="13.5" customHeight="1">
      <c r="A85" s="8">
        <v>85</v>
      </c>
      <c r="B85" s="8">
        <v>82</v>
      </c>
      <c r="C85" s="8">
        <v>31</v>
      </c>
      <c r="D85" s="8">
        <v>41</v>
      </c>
      <c r="E85" s="8">
        <v>825</v>
      </c>
      <c r="F85" s="36">
        <v>0.027916666666666666</v>
      </c>
      <c r="G85" s="70" t="s">
        <v>572</v>
      </c>
      <c r="H85" s="70" t="s">
        <v>185</v>
      </c>
      <c r="I85" s="8" t="s">
        <v>535</v>
      </c>
      <c r="J85" s="8" t="s">
        <v>40</v>
      </c>
      <c r="K85" s="8" t="s">
        <v>0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>
        <f>$B85</f>
        <v>82</v>
      </c>
      <c r="X85" s="10"/>
      <c r="Y85" s="10"/>
      <c r="Z85" s="10"/>
      <c r="AA85" s="10"/>
      <c r="AB85" s="10"/>
      <c r="AC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>
        <f>$D85</f>
        <v>41</v>
      </c>
      <c r="AQ85" s="10"/>
      <c r="AR85" s="10"/>
      <c r="AS85" s="10"/>
      <c r="AT85" s="10"/>
      <c r="AU85" s="10"/>
      <c r="AV85" s="10"/>
    </row>
    <row r="86" spans="1:48" ht="13.5" customHeight="1">
      <c r="A86" s="8">
        <v>86</v>
      </c>
      <c r="B86" s="8">
        <v>83</v>
      </c>
      <c r="C86" s="8">
        <v>11</v>
      </c>
      <c r="D86" s="8">
        <v>42</v>
      </c>
      <c r="E86" s="8">
        <v>1581</v>
      </c>
      <c r="F86" s="36">
        <v>0.027939814814814813</v>
      </c>
      <c r="G86" s="70" t="s">
        <v>529</v>
      </c>
      <c r="H86" s="70" t="s">
        <v>573</v>
      </c>
      <c r="I86" s="8" t="s">
        <v>542</v>
      </c>
      <c r="J86" s="8" t="s">
        <v>82</v>
      </c>
      <c r="K86" s="8" t="s">
        <v>0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>
        <f>$B86</f>
        <v>83</v>
      </c>
      <c r="AC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>
        <f>$D86</f>
        <v>42</v>
      </c>
      <c r="AV86" s="10"/>
    </row>
    <row r="87" spans="1:48" ht="13.5" customHeight="1">
      <c r="A87" s="8">
        <v>87</v>
      </c>
      <c r="B87" s="8">
        <v>84</v>
      </c>
      <c r="C87" s="8"/>
      <c r="D87" s="8"/>
      <c r="E87" s="8">
        <v>1224</v>
      </c>
      <c r="F87" s="36">
        <v>0.02798611111111111</v>
      </c>
      <c r="G87" s="70" t="s">
        <v>466</v>
      </c>
      <c r="H87" s="70" t="s">
        <v>467</v>
      </c>
      <c r="I87" s="8" t="s">
        <v>87</v>
      </c>
      <c r="J87" s="8" t="s">
        <v>41</v>
      </c>
      <c r="K87" s="8" t="s">
        <v>0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>
        <f>$B87</f>
        <v>84</v>
      </c>
      <c r="AA87" s="10"/>
      <c r="AB87" s="10"/>
      <c r="AC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</row>
    <row r="88" spans="1:48" ht="13.5" customHeight="1">
      <c r="A88" s="8">
        <v>88</v>
      </c>
      <c r="B88" s="8">
        <v>85</v>
      </c>
      <c r="C88" s="8">
        <v>1</v>
      </c>
      <c r="D88" s="8">
        <v>43</v>
      </c>
      <c r="E88" s="8">
        <v>328</v>
      </c>
      <c r="F88" s="36">
        <v>0.02804398148148148</v>
      </c>
      <c r="G88" s="70" t="s">
        <v>443</v>
      </c>
      <c r="H88" s="70" t="s">
        <v>283</v>
      </c>
      <c r="I88" s="8" t="s">
        <v>574</v>
      </c>
      <c r="J88" s="8" t="s">
        <v>38</v>
      </c>
      <c r="K88" s="8" t="s">
        <v>0</v>
      </c>
      <c r="L88" s="10"/>
      <c r="M88" s="10"/>
      <c r="N88" s="10"/>
      <c r="O88" s="10"/>
      <c r="P88" s="10"/>
      <c r="Q88" s="10">
        <f>$B88</f>
        <v>85</v>
      </c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E88" s="10"/>
      <c r="AF88" s="10"/>
      <c r="AG88" s="10"/>
      <c r="AH88" s="10"/>
      <c r="AI88" s="10"/>
      <c r="AJ88" s="10">
        <f>$D88</f>
        <v>43</v>
      </c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</row>
    <row r="89" spans="1:48" ht="13.5" customHeight="1">
      <c r="A89" s="8">
        <v>89</v>
      </c>
      <c r="B89" s="8">
        <v>86</v>
      </c>
      <c r="C89" s="8">
        <v>12</v>
      </c>
      <c r="D89" s="8">
        <v>44</v>
      </c>
      <c r="E89" s="8">
        <v>639</v>
      </c>
      <c r="F89" s="36">
        <v>0.02810185185185185</v>
      </c>
      <c r="G89" s="70" t="s">
        <v>575</v>
      </c>
      <c r="H89" s="70" t="s">
        <v>576</v>
      </c>
      <c r="I89" s="8" t="s">
        <v>542</v>
      </c>
      <c r="J89" s="8" t="s">
        <v>24</v>
      </c>
      <c r="K89" s="8" t="s">
        <v>0</v>
      </c>
      <c r="L89" s="10"/>
      <c r="M89" s="10"/>
      <c r="N89" s="10"/>
      <c r="O89" s="10"/>
      <c r="P89" s="10"/>
      <c r="Q89" s="10"/>
      <c r="R89" s="10"/>
      <c r="S89" s="10">
        <f>$B89</f>
        <v>86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E89" s="10"/>
      <c r="AF89" s="10"/>
      <c r="AG89" s="10"/>
      <c r="AH89" s="10"/>
      <c r="AI89" s="10"/>
      <c r="AJ89" s="10"/>
      <c r="AK89" s="10"/>
      <c r="AL89" s="10">
        <f>$D89</f>
        <v>44</v>
      </c>
      <c r="AM89" s="10"/>
      <c r="AN89" s="10"/>
      <c r="AO89" s="10"/>
      <c r="AP89" s="10"/>
      <c r="AQ89" s="10"/>
      <c r="AR89" s="10"/>
      <c r="AS89" s="10"/>
      <c r="AT89" s="10"/>
      <c r="AU89" s="10"/>
      <c r="AV89" s="10"/>
    </row>
    <row r="90" spans="1:48" ht="13.5" customHeight="1">
      <c r="A90" s="8">
        <v>90</v>
      </c>
      <c r="B90" s="8">
        <v>87</v>
      </c>
      <c r="C90" s="8"/>
      <c r="D90" s="8"/>
      <c r="E90" s="8">
        <v>1742</v>
      </c>
      <c r="F90" s="36">
        <v>0.028124999999999997</v>
      </c>
      <c r="G90" s="70" t="s">
        <v>468</v>
      </c>
      <c r="H90" s="70" t="s">
        <v>469</v>
      </c>
      <c r="I90" s="8" t="s">
        <v>87</v>
      </c>
      <c r="J90" s="8" t="s">
        <v>28</v>
      </c>
      <c r="K90" s="8" t="s">
        <v>0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>
        <f>$B90</f>
        <v>87</v>
      </c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</row>
    <row r="91" spans="1:48" ht="13.5" customHeight="1">
      <c r="A91" s="8">
        <v>91</v>
      </c>
      <c r="B91" s="8">
        <v>88</v>
      </c>
      <c r="C91" s="8"/>
      <c r="D91" s="8"/>
      <c r="E91" s="8">
        <v>1556</v>
      </c>
      <c r="F91" s="36">
        <v>0.02813657407407407</v>
      </c>
      <c r="G91" s="70" t="s">
        <v>470</v>
      </c>
      <c r="H91" s="70" t="s">
        <v>471</v>
      </c>
      <c r="I91" s="8" t="s">
        <v>87</v>
      </c>
      <c r="J91" s="8" t="s">
        <v>82</v>
      </c>
      <c r="K91" s="8" t="s">
        <v>0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>
        <f>$B91</f>
        <v>88</v>
      </c>
      <c r="AC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</row>
    <row r="92" spans="1:48" ht="13.5" customHeight="1">
      <c r="A92" s="8">
        <v>92</v>
      </c>
      <c r="B92" s="8">
        <v>89</v>
      </c>
      <c r="C92" s="8">
        <v>32</v>
      </c>
      <c r="D92" s="8">
        <v>45</v>
      </c>
      <c r="E92" s="8">
        <v>708</v>
      </c>
      <c r="F92" s="36">
        <v>0.028148148148148148</v>
      </c>
      <c r="G92" s="70" t="s">
        <v>577</v>
      </c>
      <c r="H92" s="70" t="s">
        <v>578</v>
      </c>
      <c r="I92" s="8" t="s">
        <v>535</v>
      </c>
      <c r="J92" s="8" t="s">
        <v>24</v>
      </c>
      <c r="K92" s="8" t="s">
        <v>0</v>
      </c>
      <c r="L92" s="10"/>
      <c r="M92" s="10"/>
      <c r="N92" s="10"/>
      <c r="O92" s="10"/>
      <c r="P92" s="10"/>
      <c r="Q92" s="10"/>
      <c r="R92" s="10"/>
      <c r="S92" s="10">
        <f>$B92</f>
        <v>89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E92" s="10"/>
      <c r="AF92" s="10"/>
      <c r="AG92" s="10"/>
      <c r="AH92" s="10"/>
      <c r="AI92" s="10"/>
      <c r="AJ92" s="10"/>
      <c r="AK92" s="10"/>
      <c r="AL92" s="10">
        <f>$D92</f>
        <v>45</v>
      </c>
      <c r="AM92" s="10"/>
      <c r="AN92" s="10"/>
      <c r="AO92" s="10"/>
      <c r="AP92" s="10"/>
      <c r="AQ92" s="10"/>
      <c r="AR92" s="10"/>
      <c r="AS92" s="10"/>
      <c r="AT92" s="10"/>
      <c r="AU92" s="10"/>
      <c r="AV92" s="10"/>
    </row>
    <row r="93" spans="1:48" ht="13.5" customHeight="1">
      <c r="A93" s="8">
        <v>93</v>
      </c>
      <c r="B93" s="8">
        <v>90</v>
      </c>
      <c r="C93" s="8"/>
      <c r="D93" s="8"/>
      <c r="E93" s="8">
        <v>54</v>
      </c>
      <c r="F93" s="36">
        <v>0.02815972222222222</v>
      </c>
      <c r="G93" s="70" t="s">
        <v>472</v>
      </c>
      <c r="H93" s="70" t="s">
        <v>473</v>
      </c>
      <c r="I93" s="8" t="s">
        <v>87</v>
      </c>
      <c r="J93" s="8" t="s">
        <v>36</v>
      </c>
      <c r="K93" s="8" t="s">
        <v>0</v>
      </c>
      <c r="L93" s="10">
        <f>$B93</f>
        <v>90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</row>
    <row r="94" spans="1:48" ht="13.5" customHeight="1">
      <c r="A94" s="8">
        <v>94</v>
      </c>
      <c r="B94" s="8">
        <v>91</v>
      </c>
      <c r="C94" s="8"/>
      <c r="D94" s="8"/>
      <c r="E94" s="8">
        <v>1276</v>
      </c>
      <c r="F94" s="36">
        <v>0.028217592592592593</v>
      </c>
      <c r="G94" s="70" t="s">
        <v>446</v>
      </c>
      <c r="H94" s="70" t="s">
        <v>474</v>
      </c>
      <c r="I94" s="8" t="s">
        <v>87</v>
      </c>
      <c r="J94" s="8" t="s">
        <v>41</v>
      </c>
      <c r="K94" s="8" t="s">
        <v>0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>
        <f>$B94</f>
        <v>91</v>
      </c>
      <c r="AA94" s="10"/>
      <c r="AB94" s="10"/>
      <c r="AC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</row>
    <row r="95" spans="1:48" ht="13.5" customHeight="1">
      <c r="A95" s="8">
        <v>95</v>
      </c>
      <c r="B95" s="8">
        <v>92</v>
      </c>
      <c r="C95" s="8">
        <v>13</v>
      </c>
      <c r="D95" s="8">
        <v>46</v>
      </c>
      <c r="E95" s="8">
        <v>466</v>
      </c>
      <c r="F95" s="36">
        <v>0.028252314814814813</v>
      </c>
      <c r="G95" s="70" t="s">
        <v>579</v>
      </c>
      <c r="H95" s="70" t="s">
        <v>580</v>
      </c>
      <c r="I95" s="8" t="s">
        <v>542</v>
      </c>
      <c r="J95" s="8" t="s">
        <v>39</v>
      </c>
      <c r="K95" s="8" t="s">
        <v>0</v>
      </c>
      <c r="L95" s="10"/>
      <c r="M95" s="10"/>
      <c r="N95" s="10"/>
      <c r="O95" s="10"/>
      <c r="P95" s="10"/>
      <c r="Q95" s="10"/>
      <c r="R95" s="10">
        <f>$B95</f>
        <v>92</v>
      </c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E95" s="10"/>
      <c r="AF95" s="10"/>
      <c r="AG95" s="10"/>
      <c r="AH95" s="10"/>
      <c r="AI95" s="10"/>
      <c r="AJ95" s="10"/>
      <c r="AK95" s="10">
        <f>$D95</f>
        <v>46</v>
      </c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</row>
    <row r="96" spans="1:48" ht="13.5" customHeight="1">
      <c r="A96" s="8">
        <v>96</v>
      </c>
      <c r="B96" s="8">
        <v>93</v>
      </c>
      <c r="C96" s="8"/>
      <c r="D96" s="8"/>
      <c r="E96" s="8">
        <v>90</v>
      </c>
      <c r="F96" s="36">
        <v>0.028263888888888887</v>
      </c>
      <c r="G96" s="70" t="s">
        <v>105</v>
      </c>
      <c r="H96" s="70" t="s">
        <v>475</v>
      </c>
      <c r="I96" s="8" t="s">
        <v>87</v>
      </c>
      <c r="J96" s="8" t="s">
        <v>36</v>
      </c>
      <c r="K96" s="8" t="s">
        <v>0</v>
      </c>
      <c r="L96" s="10">
        <f>$B96</f>
        <v>93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</row>
    <row r="97" spans="1:48" ht="13.5" customHeight="1">
      <c r="A97" s="8">
        <v>97</v>
      </c>
      <c r="B97" s="8">
        <v>94</v>
      </c>
      <c r="C97" s="8"/>
      <c r="D97" s="8"/>
      <c r="E97" s="8">
        <v>1162</v>
      </c>
      <c r="F97" s="36">
        <v>0.028368055555555553</v>
      </c>
      <c r="G97" s="70" t="s">
        <v>454</v>
      </c>
      <c r="H97" s="70" t="s">
        <v>476</v>
      </c>
      <c r="I97" s="8" t="s">
        <v>87</v>
      </c>
      <c r="J97" s="8" t="s">
        <v>27</v>
      </c>
      <c r="K97" s="8" t="s">
        <v>0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>
        <f>$B97</f>
        <v>94</v>
      </c>
      <c r="Z97" s="10"/>
      <c r="AA97" s="10"/>
      <c r="AB97" s="10"/>
      <c r="AC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</row>
    <row r="98" spans="1:48" ht="13.5" customHeight="1">
      <c r="A98" s="8">
        <v>98</v>
      </c>
      <c r="B98" s="8">
        <v>95</v>
      </c>
      <c r="C98" s="8">
        <v>33</v>
      </c>
      <c r="D98" s="8">
        <v>47</v>
      </c>
      <c r="E98" s="8">
        <v>1133</v>
      </c>
      <c r="F98" s="36">
        <v>0.02841435185185185</v>
      </c>
      <c r="G98" s="70" t="s">
        <v>441</v>
      </c>
      <c r="H98" s="70" t="s">
        <v>581</v>
      </c>
      <c r="I98" s="8" t="s">
        <v>535</v>
      </c>
      <c r="J98" s="8" t="s">
        <v>27</v>
      </c>
      <c r="K98" s="8" t="s">
        <v>0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>
        <f>$B98</f>
        <v>95</v>
      </c>
      <c r="Z98" s="10"/>
      <c r="AA98" s="10"/>
      <c r="AB98" s="10"/>
      <c r="AC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>
        <f>$D98</f>
        <v>47</v>
      </c>
      <c r="AS98" s="10"/>
      <c r="AT98" s="10"/>
      <c r="AU98" s="10"/>
      <c r="AV98" s="10"/>
    </row>
    <row r="99" spans="1:48" ht="13.5" customHeight="1">
      <c r="A99" s="8">
        <v>99</v>
      </c>
      <c r="B99" s="8">
        <v>96</v>
      </c>
      <c r="C99" s="8"/>
      <c r="D99" s="8"/>
      <c r="E99" s="8">
        <v>3027</v>
      </c>
      <c r="F99" s="36">
        <v>0.02844907407407407</v>
      </c>
      <c r="G99" s="70" t="s">
        <v>477</v>
      </c>
      <c r="H99" s="70" t="s">
        <v>478</v>
      </c>
      <c r="I99" s="8" t="s">
        <v>87</v>
      </c>
      <c r="J99" s="8" t="s">
        <v>92</v>
      </c>
      <c r="K99" s="8" t="s">
        <v>0</v>
      </c>
      <c r="L99" s="10"/>
      <c r="M99" s="10"/>
      <c r="N99" s="10"/>
      <c r="O99" s="10"/>
      <c r="P99" s="10"/>
      <c r="Q99" s="10"/>
      <c r="R99" s="10"/>
      <c r="S99" s="10"/>
      <c r="T99" s="10">
        <f>$B99</f>
        <v>96</v>
      </c>
      <c r="U99" s="10"/>
      <c r="V99" s="10"/>
      <c r="W99" s="10"/>
      <c r="X99" s="10"/>
      <c r="Y99" s="10"/>
      <c r="Z99" s="10"/>
      <c r="AA99" s="10"/>
      <c r="AB99" s="10"/>
      <c r="AC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</row>
    <row r="100" spans="1:48" ht="13.5" customHeight="1">
      <c r="A100" s="8">
        <v>100</v>
      </c>
      <c r="B100" s="8">
        <v>97</v>
      </c>
      <c r="C100" s="8">
        <v>34</v>
      </c>
      <c r="D100" s="8">
        <v>48</v>
      </c>
      <c r="E100" s="8">
        <v>493</v>
      </c>
      <c r="F100" s="36">
        <v>0.02849537037037037</v>
      </c>
      <c r="G100" s="70" t="s">
        <v>507</v>
      </c>
      <c r="H100" s="70" t="s">
        <v>582</v>
      </c>
      <c r="I100" s="8" t="s">
        <v>535</v>
      </c>
      <c r="J100" s="8" t="s">
        <v>39</v>
      </c>
      <c r="K100" s="8" t="s">
        <v>0</v>
      </c>
      <c r="L100" s="10"/>
      <c r="M100" s="10"/>
      <c r="N100" s="10"/>
      <c r="O100" s="10"/>
      <c r="P100" s="10"/>
      <c r="Q100" s="10"/>
      <c r="R100" s="10">
        <f>$B100</f>
        <v>97</v>
      </c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E100" s="10"/>
      <c r="AF100" s="10"/>
      <c r="AG100" s="10"/>
      <c r="AH100" s="10"/>
      <c r="AI100" s="10"/>
      <c r="AJ100" s="10"/>
      <c r="AK100" s="10">
        <f>$D100</f>
        <v>48</v>
      </c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</row>
    <row r="101" spans="1:48" ht="13.5" customHeight="1">
      <c r="A101" s="8">
        <v>101</v>
      </c>
      <c r="B101" s="8">
        <v>98</v>
      </c>
      <c r="C101" s="8">
        <v>35</v>
      </c>
      <c r="D101" s="8">
        <v>49</v>
      </c>
      <c r="E101" s="8">
        <v>717</v>
      </c>
      <c r="F101" s="36">
        <v>0.02869212962962963</v>
      </c>
      <c r="G101" s="70" t="s">
        <v>468</v>
      </c>
      <c r="H101" s="70" t="s">
        <v>583</v>
      </c>
      <c r="I101" s="8" t="s">
        <v>535</v>
      </c>
      <c r="J101" s="8" t="s">
        <v>92</v>
      </c>
      <c r="K101" s="8" t="s">
        <v>0</v>
      </c>
      <c r="L101" s="10"/>
      <c r="M101" s="10"/>
      <c r="N101" s="10"/>
      <c r="O101" s="10"/>
      <c r="P101" s="10"/>
      <c r="Q101" s="10"/>
      <c r="R101" s="10"/>
      <c r="S101" s="10"/>
      <c r="T101" s="10">
        <f>$B101</f>
        <v>98</v>
      </c>
      <c r="U101" s="10"/>
      <c r="V101" s="10"/>
      <c r="W101" s="10"/>
      <c r="X101" s="10"/>
      <c r="Y101" s="10"/>
      <c r="Z101" s="10"/>
      <c r="AA101" s="10"/>
      <c r="AB101" s="10"/>
      <c r="AC101" s="10"/>
      <c r="AE101" s="10"/>
      <c r="AF101" s="10"/>
      <c r="AG101" s="10"/>
      <c r="AH101" s="10"/>
      <c r="AI101" s="10"/>
      <c r="AJ101" s="10"/>
      <c r="AK101" s="10"/>
      <c r="AL101" s="10"/>
      <c r="AM101" s="10">
        <f>$D101</f>
        <v>49</v>
      </c>
      <c r="AN101" s="10"/>
      <c r="AO101" s="10"/>
      <c r="AP101" s="10"/>
      <c r="AQ101" s="10"/>
      <c r="AR101" s="10"/>
      <c r="AS101" s="10"/>
      <c r="AT101" s="10"/>
      <c r="AU101" s="10"/>
      <c r="AV101" s="10"/>
    </row>
    <row r="102" spans="1:48" ht="13.5" customHeight="1">
      <c r="A102" s="8">
        <v>102</v>
      </c>
      <c r="B102" s="8">
        <v>99</v>
      </c>
      <c r="C102" s="8">
        <v>36</v>
      </c>
      <c r="D102" s="8">
        <v>50</v>
      </c>
      <c r="E102" s="8">
        <v>1300</v>
      </c>
      <c r="F102" s="36">
        <v>0.028715277777777777</v>
      </c>
      <c r="G102" s="70" t="s">
        <v>480</v>
      </c>
      <c r="H102" s="70" t="s">
        <v>584</v>
      </c>
      <c r="I102" s="8" t="s">
        <v>535</v>
      </c>
      <c r="J102" s="8" t="s">
        <v>41</v>
      </c>
      <c r="K102" s="8" t="s">
        <v>0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>
        <f>$B102</f>
        <v>99</v>
      </c>
      <c r="AA102" s="10"/>
      <c r="AB102" s="10"/>
      <c r="AC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>
        <f>$D102</f>
        <v>50</v>
      </c>
      <c r="AT102" s="10"/>
      <c r="AU102" s="10"/>
      <c r="AV102" s="10"/>
    </row>
    <row r="103" spans="1:48" ht="13.5" customHeight="1">
      <c r="A103" s="8">
        <v>103</v>
      </c>
      <c r="B103" s="8">
        <v>100</v>
      </c>
      <c r="C103" s="8"/>
      <c r="D103" s="8"/>
      <c r="E103" s="8">
        <v>97</v>
      </c>
      <c r="F103" s="36">
        <v>0.02872685185185185</v>
      </c>
      <c r="G103" s="70" t="s">
        <v>403</v>
      </c>
      <c r="H103" s="70" t="s">
        <v>479</v>
      </c>
      <c r="I103" s="8" t="s">
        <v>87</v>
      </c>
      <c r="J103" s="8" t="s">
        <v>36</v>
      </c>
      <c r="K103" s="8" t="s">
        <v>0</v>
      </c>
      <c r="L103" s="10">
        <f>$B103</f>
        <v>100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</row>
    <row r="104" spans="1:48" ht="13.5" customHeight="1">
      <c r="A104" s="8">
        <v>104</v>
      </c>
      <c r="B104" s="8">
        <v>103</v>
      </c>
      <c r="C104" s="8">
        <v>37</v>
      </c>
      <c r="D104" s="8">
        <v>51</v>
      </c>
      <c r="E104" s="8">
        <v>1151</v>
      </c>
      <c r="F104" s="36">
        <v>0.028749999999999998</v>
      </c>
      <c r="G104" s="70" t="s">
        <v>464</v>
      </c>
      <c r="H104" s="70" t="s">
        <v>585</v>
      </c>
      <c r="I104" s="8" t="s">
        <v>535</v>
      </c>
      <c r="J104" s="8" t="s">
        <v>27</v>
      </c>
      <c r="K104" s="8" t="s">
        <v>0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>
        <f>$B104</f>
        <v>103</v>
      </c>
      <c r="Z104" s="10"/>
      <c r="AA104" s="10"/>
      <c r="AB104" s="10"/>
      <c r="AC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>
        <f>$D104</f>
        <v>51</v>
      </c>
      <c r="AS104" s="10"/>
      <c r="AT104" s="10"/>
      <c r="AU104" s="10"/>
      <c r="AV104" s="10"/>
    </row>
    <row r="105" spans="1:48" ht="13.5" customHeight="1">
      <c r="A105" s="8">
        <v>105</v>
      </c>
      <c r="B105" s="8">
        <v>102</v>
      </c>
      <c r="C105" s="8">
        <v>2</v>
      </c>
      <c r="D105" s="8">
        <v>52</v>
      </c>
      <c r="E105" s="8">
        <v>50</v>
      </c>
      <c r="F105" s="36">
        <v>0.02880787037037037</v>
      </c>
      <c r="G105" s="70" t="s">
        <v>586</v>
      </c>
      <c r="H105" s="70" t="s">
        <v>105</v>
      </c>
      <c r="I105" s="8" t="s">
        <v>574</v>
      </c>
      <c r="J105" s="8" t="s">
        <v>36</v>
      </c>
      <c r="K105" s="8" t="s">
        <v>0</v>
      </c>
      <c r="L105" s="10">
        <f>$B105</f>
        <v>102</v>
      </c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E105" s="10">
        <f>$D105</f>
        <v>52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</row>
    <row r="106" spans="1:48" ht="13.5" customHeight="1">
      <c r="A106" s="8">
        <v>106</v>
      </c>
      <c r="B106" s="8">
        <v>101</v>
      </c>
      <c r="C106" s="8"/>
      <c r="D106" s="8"/>
      <c r="E106" s="8">
        <v>1527</v>
      </c>
      <c r="F106" s="36">
        <v>0.028819444444444443</v>
      </c>
      <c r="G106" s="70" t="s">
        <v>417</v>
      </c>
      <c r="H106" s="70" t="s">
        <v>337</v>
      </c>
      <c r="I106" s="8" t="s">
        <v>87</v>
      </c>
      <c r="J106" s="8" t="s">
        <v>60</v>
      </c>
      <c r="K106" s="8" t="s">
        <v>0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>
        <f>$B106</f>
        <v>101</v>
      </c>
      <c r="AB106" s="10"/>
      <c r="AC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</row>
    <row r="107" spans="1:48" ht="13.5" customHeight="1">
      <c r="A107" s="8">
        <v>108</v>
      </c>
      <c r="B107" s="8">
        <v>104</v>
      </c>
      <c r="C107" s="8">
        <v>14</v>
      </c>
      <c r="D107" s="8">
        <v>53</v>
      </c>
      <c r="E107" s="8">
        <v>1221</v>
      </c>
      <c r="F107" s="36">
        <v>0.028912037037037038</v>
      </c>
      <c r="G107" s="70" t="s">
        <v>587</v>
      </c>
      <c r="H107" s="70" t="s">
        <v>588</v>
      </c>
      <c r="I107" s="8" t="s">
        <v>542</v>
      </c>
      <c r="J107" s="8" t="s">
        <v>41</v>
      </c>
      <c r="K107" s="8" t="s">
        <v>0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>
        <f>$B107</f>
        <v>104</v>
      </c>
      <c r="AA107" s="10"/>
      <c r="AB107" s="10"/>
      <c r="AC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>
        <f>$D107</f>
        <v>53</v>
      </c>
      <c r="AT107" s="10"/>
      <c r="AU107" s="10"/>
      <c r="AV107" s="10"/>
    </row>
    <row r="108" spans="1:48" ht="13.5" customHeight="1">
      <c r="A108" s="8">
        <v>109</v>
      </c>
      <c r="B108" s="8">
        <v>105</v>
      </c>
      <c r="C108" s="8"/>
      <c r="D108" s="8"/>
      <c r="E108" s="8">
        <v>511</v>
      </c>
      <c r="F108" s="36">
        <v>0.02894675925925926</v>
      </c>
      <c r="G108" s="70" t="s">
        <v>436</v>
      </c>
      <c r="H108" s="70" t="s">
        <v>229</v>
      </c>
      <c r="I108" s="8" t="s">
        <v>87</v>
      </c>
      <c r="J108" s="8" t="s">
        <v>39</v>
      </c>
      <c r="K108" s="8" t="s">
        <v>0</v>
      </c>
      <c r="L108" s="10"/>
      <c r="M108" s="10"/>
      <c r="N108" s="10"/>
      <c r="O108" s="10"/>
      <c r="P108" s="10"/>
      <c r="Q108" s="10"/>
      <c r="R108" s="10">
        <f>$B108</f>
        <v>105</v>
      </c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</row>
    <row r="109" spans="1:48" ht="13.5" customHeight="1">
      <c r="A109" s="8">
        <v>110</v>
      </c>
      <c r="B109" s="8">
        <v>106</v>
      </c>
      <c r="C109" s="8">
        <v>38</v>
      </c>
      <c r="D109" s="8">
        <v>54</v>
      </c>
      <c r="E109" s="8">
        <v>746</v>
      </c>
      <c r="F109" s="36">
        <v>0.029027777777777777</v>
      </c>
      <c r="G109" s="70" t="s">
        <v>507</v>
      </c>
      <c r="H109" s="70" t="s">
        <v>589</v>
      </c>
      <c r="I109" s="8" t="s">
        <v>535</v>
      </c>
      <c r="J109" s="8" t="s">
        <v>92</v>
      </c>
      <c r="K109" s="8" t="s">
        <v>0</v>
      </c>
      <c r="L109" s="10"/>
      <c r="M109" s="10"/>
      <c r="N109" s="10"/>
      <c r="O109" s="10"/>
      <c r="P109" s="10"/>
      <c r="Q109" s="10"/>
      <c r="R109" s="10"/>
      <c r="S109" s="10"/>
      <c r="T109" s="10">
        <f>$B109</f>
        <v>106</v>
      </c>
      <c r="U109" s="10"/>
      <c r="V109" s="10"/>
      <c r="W109" s="10"/>
      <c r="X109" s="10"/>
      <c r="Y109" s="10"/>
      <c r="Z109" s="10"/>
      <c r="AA109" s="10"/>
      <c r="AB109" s="10"/>
      <c r="AC109" s="10"/>
      <c r="AE109" s="10"/>
      <c r="AF109" s="10"/>
      <c r="AG109" s="10"/>
      <c r="AH109" s="10"/>
      <c r="AI109" s="10"/>
      <c r="AJ109" s="10"/>
      <c r="AK109" s="10"/>
      <c r="AL109" s="10"/>
      <c r="AM109" s="10">
        <f>$D109</f>
        <v>54</v>
      </c>
      <c r="AN109" s="10"/>
      <c r="AO109" s="10"/>
      <c r="AP109" s="10"/>
      <c r="AQ109" s="10"/>
      <c r="AR109" s="10"/>
      <c r="AS109" s="10"/>
      <c r="AT109" s="10"/>
      <c r="AU109" s="10"/>
      <c r="AV109" s="10"/>
    </row>
    <row r="110" spans="1:48" ht="13.5" customHeight="1">
      <c r="A110" s="8">
        <v>112</v>
      </c>
      <c r="B110" s="8">
        <v>107</v>
      </c>
      <c r="C110" s="8"/>
      <c r="D110" s="8"/>
      <c r="E110" s="8">
        <v>1325</v>
      </c>
      <c r="F110" s="36">
        <v>0.029039467592592592</v>
      </c>
      <c r="G110" s="70" t="s">
        <v>480</v>
      </c>
      <c r="H110" s="70" t="s">
        <v>283</v>
      </c>
      <c r="I110" s="8" t="s">
        <v>87</v>
      </c>
      <c r="J110" s="8" t="s">
        <v>41</v>
      </c>
      <c r="K110" s="8" t="s">
        <v>0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>
        <f>$B110</f>
        <v>107</v>
      </c>
      <c r="AA110" s="10"/>
      <c r="AB110" s="10"/>
      <c r="AC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</row>
    <row r="111" spans="1:48" ht="13.5" customHeight="1">
      <c r="A111" s="8">
        <v>114</v>
      </c>
      <c r="B111" s="8">
        <v>108</v>
      </c>
      <c r="C111" s="8">
        <v>39</v>
      </c>
      <c r="D111" s="8">
        <v>55</v>
      </c>
      <c r="E111" s="8">
        <v>1323</v>
      </c>
      <c r="F111" s="36">
        <v>0.029108912037037037</v>
      </c>
      <c r="G111" s="70" t="s">
        <v>520</v>
      </c>
      <c r="H111" s="70" t="s">
        <v>590</v>
      </c>
      <c r="I111" s="8" t="s">
        <v>535</v>
      </c>
      <c r="J111" s="8" t="s">
        <v>41</v>
      </c>
      <c r="K111" s="8" t="s">
        <v>0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>
        <f>$B111</f>
        <v>108</v>
      </c>
      <c r="AA111" s="10"/>
      <c r="AB111" s="10"/>
      <c r="AC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>
        <f>$D111</f>
        <v>55</v>
      </c>
      <c r="AT111" s="10"/>
      <c r="AU111" s="10"/>
      <c r="AV111" s="10"/>
    </row>
    <row r="112" spans="1:48" ht="13.5" customHeight="1">
      <c r="A112" s="8">
        <v>115</v>
      </c>
      <c r="B112" s="8">
        <v>109</v>
      </c>
      <c r="C112" s="8"/>
      <c r="D112" s="8"/>
      <c r="E112" s="8">
        <v>1526</v>
      </c>
      <c r="F112" s="36">
        <v>0.030543981481481484</v>
      </c>
      <c r="G112" s="70" t="s">
        <v>307</v>
      </c>
      <c r="H112" s="70" t="s">
        <v>481</v>
      </c>
      <c r="I112" s="8" t="s">
        <v>87</v>
      </c>
      <c r="J112" s="8" t="s">
        <v>60</v>
      </c>
      <c r="K112" s="8" t="s">
        <v>0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>
        <f>$B112</f>
        <v>109</v>
      </c>
      <c r="AB112" s="10"/>
      <c r="AC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</row>
    <row r="113" spans="1:48" ht="13.5" customHeight="1">
      <c r="A113" s="8">
        <v>116</v>
      </c>
      <c r="B113" s="8">
        <v>110</v>
      </c>
      <c r="C113" s="8">
        <v>15</v>
      </c>
      <c r="D113" s="8">
        <v>56</v>
      </c>
      <c r="E113" s="8">
        <v>473</v>
      </c>
      <c r="F113" s="36">
        <v>0.029189814814814814</v>
      </c>
      <c r="G113" s="70" t="s">
        <v>575</v>
      </c>
      <c r="H113" s="70" t="s">
        <v>591</v>
      </c>
      <c r="I113" s="8" t="s">
        <v>542</v>
      </c>
      <c r="J113" s="8" t="s">
        <v>39</v>
      </c>
      <c r="K113" s="8" t="s">
        <v>0</v>
      </c>
      <c r="L113" s="10"/>
      <c r="M113" s="10"/>
      <c r="N113" s="10"/>
      <c r="O113" s="10"/>
      <c r="P113" s="10"/>
      <c r="Q113" s="10"/>
      <c r="R113" s="10">
        <f>$B113</f>
        <v>110</v>
      </c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E113" s="10"/>
      <c r="AF113" s="10"/>
      <c r="AG113" s="10"/>
      <c r="AH113" s="10"/>
      <c r="AI113" s="10"/>
      <c r="AJ113" s="10"/>
      <c r="AK113" s="10">
        <f>$D113</f>
        <v>56</v>
      </c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</row>
    <row r="114" spans="1:48" ht="13.5" customHeight="1">
      <c r="A114" s="8">
        <v>117</v>
      </c>
      <c r="B114" s="8">
        <v>111</v>
      </c>
      <c r="C114" s="8">
        <v>40</v>
      </c>
      <c r="D114" s="8">
        <v>57</v>
      </c>
      <c r="E114" s="8">
        <v>235</v>
      </c>
      <c r="F114" s="36">
        <v>0.029212962962962965</v>
      </c>
      <c r="G114" s="70" t="s">
        <v>592</v>
      </c>
      <c r="H114" s="70" t="s">
        <v>593</v>
      </c>
      <c r="I114" s="8" t="s">
        <v>535</v>
      </c>
      <c r="J114" s="8" t="s">
        <v>23</v>
      </c>
      <c r="K114" s="8" t="s">
        <v>0</v>
      </c>
      <c r="L114" s="10"/>
      <c r="M114" s="10"/>
      <c r="N114" s="10">
        <f>$B114</f>
        <v>111</v>
      </c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E114" s="10"/>
      <c r="AF114" s="10"/>
      <c r="AG114" s="10">
        <f>$D114</f>
        <v>57</v>
      </c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</row>
    <row r="115" spans="1:48" ht="13.5" customHeight="1">
      <c r="A115" s="8">
        <v>120</v>
      </c>
      <c r="B115" s="8">
        <v>112</v>
      </c>
      <c r="C115" s="8">
        <v>3</v>
      </c>
      <c r="D115" s="8">
        <v>58</v>
      </c>
      <c r="E115" s="8">
        <v>1727</v>
      </c>
      <c r="F115" s="36">
        <v>0.029270833333333333</v>
      </c>
      <c r="G115" s="70" t="s">
        <v>594</v>
      </c>
      <c r="H115" s="70" t="s">
        <v>595</v>
      </c>
      <c r="I115" s="8" t="s">
        <v>574</v>
      </c>
      <c r="J115" s="8" t="s">
        <v>28</v>
      </c>
      <c r="K115" s="8" t="s">
        <v>0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>
        <f>$B115</f>
        <v>112</v>
      </c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>
        <f>$D115</f>
        <v>58</v>
      </c>
    </row>
    <row r="116" spans="1:48" ht="13.5" customHeight="1">
      <c r="A116" s="8">
        <v>121</v>
      </c>
      <c r="B116" s="8">
        <v>113</v>
      </c>
      <c r="C116" s="8">
        <v>16</v>
      </c>
      <c r="D116" s="8">
        <v>59</v>
      </c>
      <c r="E116" s="8">
        <v>94</v>
      </c>
      <c r="F116" s="36">
        <v>0.029270949074074074</v>
      </c>
      <c r="G116" s="70" t="s">
        <v>505</v>
      </c>
      <c r="H116" s="70" t="s">
        <v>596</v>
      </c>
      <c r="I116" s="8" t="s">
        <v>542</v>
      </c>
      <c r="J116" s="8" t="s">
        <v>36</v>
      </c>
      <c r="K116" s="8" t="s">
        <v>0</v>
      </c>
      <c r="L116" s="10">
        <f>$B116</f>
        <v>113</v>
      </c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E116" s="10">
        <f>$D116</f>
        <v>59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</row>
    <row r="117" spans="1:48" ht="13.5" customHeight="1">
      <c r="A117" s="8">
        <v>122</v>
      </c>
      <c r="B117" s="8">
        <v>114</v>
      </c>
      <c r="C117" s="8"/>
      <c r="D117" s="8"/>
      <c r="E117" s="8">
        <v>1234</v>
      </c>
      <c r="F117" s="36">
        <v>0.029305555555555557</v>
      </c>
      <c r="G117" s="70" t="s">
        <v>482</v>
      </c>
      <c r="H117" s="70" t="s">
        <v>483</v>
      </c>
      <c r="I117" s="8" t="s">
        <v>87</v>
      </c>
      <c r="J117" s="8" t="s">
        <v>41</v>
      </c>
      <c r="K117" s="8" t="s">
        <v>0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>
        <f>$B117</f>
        <v>114</v>
      </c>
      <c r="AA117" s="10"/>
      <c r="AB117" s="10"/>
      <c r="AC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</row>
    <row r="118" spans="1:48" ht="13.5" customHeight="1">
      <c r="A118" s="8">
        <v>123</v>
      </c>
      <c r="B118" s="8">
        <v>115</v>
      </c>
      <c r="C118" s="8">
        <v>17</v>
      </c>
      <c r="D118" s="8">
        <v>60</v>
      </c>
      <c r="E118" s="8">
        <v>71</v>
      </c>
      <c r="F118" s="36">
        <v>0.02931712962962963</v>
      </c>
      <c r="G118" s="70" t="s">
        <v>307</v>
      </c>
      <c r="H118" s="70" t="s">
        <v>315</v>
      </c>
      <c r="I118" s="8" t="s">
        <v>542</v>
      </c>
      <c r="J118" s="8" t="s">
        <v>36</v>
      </c>
      <c r="K118" s="8" t="s">
        <v>0</v>
      </c>
      <c r="L118" s="10">
        <f>$B118</f>
        <v>115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E118" s="10">
        <f>$D118</f>
        <v>60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</row>
    <row r="119" spans="1:48" ht="13.5" customHeight="1">
      <c r="A119" s="8">
        <v>124</v>
      </c>
      <c r="B119" s="8">
        <v>116</v>
      </c>
      <c r="C119" s="8">
        <v>18</v>
      </c>
      <c r="D119" s="8">
        <v>61</v>
      </c>
      <c r="E119" s="8">
        <v>979</v>
      </c>
      <c r="F119" s="36">
        <v>0.029328703703703704</v>
      </c>
      <c r="G119" s="70" t="s">
        <v>472</v>
      </c>
      <c r="H119" s="70" t="s">
        <v>597</v>
      </c>
      <c r="I119" s="8" t="s">
        <v>542</v>
      </c>
      <c r="J119" s="8" t="s">
        <v>26</v>
      </c>
      <c r="K119" s="8" t="s">
        <v>0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>
        <f>$B119</f>
        <v>116</v>
      </c>
      <c r="Y119" s="10"/>
      <c r="Z119" s="10"/>
      <c r="AA119" s="10"/>
      <c r="AB119" s="10"/>
      <c r="AC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>
        <f>$D119</f>
        <v>61</v>
      </c>
      <c r="AR119" s="10"/>
      <c r="AS119" s="10"/>
      <c r="AT119" s="10"/>
      <c r="AU119" s="10"/>
      <c r="AV119" s="10"/>
    </row>
    <row r="120" spans="1:48" ht="13.5" customHeight="1">
      <c r="A120" s="8">
        <v>125</v>
      </c>
      <c r="B120" s="8">
        <v>117</v>
      </c>
      <c r="C120" s="8"/>
      <c r="D120" s="8"/>
      <c r="E120" s="8">
        <v>334</v>
      </c>
      <c r="F120" s="36">
        <v>0.029386574074074075</v>
      </c>
      <c r="G120" s="70" t="s">
        <v>454</v>
      </c>
      <c r="H120" s="70" t="s">
        <v>484</v>
      </c>
      <c r="I120" s="8" t="s">
        <v>87</v>
      </c>
      <c r="J120" s="8" t="s">
        <v>38</v>
      </c>
      <c r="K120" s="8" t="s">
        <v>0</v>
      </c>
      <c r="L120" s="10"/>
      <c r="M120" s="10"/>
      <c r="N120" s="10"/>
      <c r="O120" s="10"/>
      <c r="P120" s="10"/>
      <c r="Q120" s="10">
        <f>$B120</f>
        <v>117</v>
      </c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</row>
    <row r="121" spans="1:48" ht="13.5" customHeight="1">
      <c r="A121" s="8">
        <v>126</v>
      </c>
      <c r="B121" s="8">
        <v>118</v>
      </c>
      <c r="C121" s="8"/>
      <c r="D121" s="8"/>
      <c r="E121" s="8">
        <v>153</v>
      </c>
      <c r="F121" s="36">
        <v>0.02943287037037037</v>
      </c>
      <c r="G121" s="70" t="s">
        <v>454</v>
      </c>
      <c r="H121" s="70" t="s">
        <v>485</v>
      </c>
      <c r="I121" s="8" t="s">
        <v>87</v>
      </c>
      <c r="J121" s="8" t="s">
        <v>37</v>
      </c>
      <c r="K121" s="8" t="s">
        <v>0</v>
      </c>
      <c r="L121" s="10"/>
      <c r="M121" s="10">
        <f>$B121</f>
        <v>118</v>
      </c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</row>
    <row r="122" spans="1:48" ht="13.5" customHeight="1">
      <c r="A122" s="8">
        <v>127</v>
      </c>
      <c r="B122" s="8">
        <v>119</v>
      </c>
      <c r="C122" s="8">
        <v>41</v>
      </c>
      <c r="D122" s="8">
        <v>62</v>
      </c>
      <c r="E122" s="8">
        <v>331</v>
      </c>
      <c r="F122" s="36">
        <v>0.02953703703703704</v>
      </c>
      <c r="G122" s="70" t="s">
        <v>445</v>
      </c>
      <c r="H122" s="70" t="s">
        <v>598</v>
      </c>
      <c r="I122" s="8" t="s">
        <v>535</v>
      </c>
      <c r="J122" s="8" t="s">
        <v>38</v>
      </c>
      <c r="K122" s="8" t="s">
        <v>0</v>
      </c>
      <c r="L122" s="10"/>
      <c r="M122" s="10"/>
      <c r="N122" s="10"/>
      <c r="O122" s="10"/>
      <c r="P122" s="10"/>
      <c r="Q122" s="10">
        <f>$B122</f>
        <v>119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E122" s="10"/>
      <c r="AF122" s="10"/>
      <c r="AG122" s="10"/>
      <c r="AH122" s="10"/>
      <c r="AI122" s="10"/>
      <c r="AJ122" s="10">
        <f>$D122</f>
        <v>62</v>
      </c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</row>
    <row r="123" spans="1:48" ht="13.5" customHeight="1">
      <c r="A123" s="8">
        <v>128</v>
      </c>
      <c r="B123" s="8">
        <v>120</v>
      </c>
      <c r="C123" s="8">
        <v>42</v>
      </c>
      <c r="D123" s="8">
        <v>63</v>
      </c>
      <c r="E123" s="8">
        <v>1127</v>
      </c>
      <c r="F123" s="36">
        <v>0.029560185185185186</v>
      </c>
      <c r="G123" s="70" t="s">
        <v>435</v>
      </c>
      <c r="H123" s="70" t="s">
        <v>599</v>
      </c>
      <c r="I123" s="8" t="s">
        <v>535</v>
      </c>
      <c r="J123" s="8" t="s">
        <v>27</v>
      </c>
      <c r="K123" s="8" t="s">
        <v>0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>
        <f>$B123</f>
        <v>120</v>
      </c>
      <c r="Z123" s="10"/>
      <c r="AA123" s="10"/>
      <c r="AB123" s="10"/>
      <c r="AC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>
        <f>$D123</f>
        <v>63</v>
      </c>
      <c r="AS123" s="10"/>
      <c r="AT123" s="10"/>
      <c r="AU123" s="10"/>
      <c r="AV123" s="10"/>
    </row>
    <row r="124" spans="1:48" ht="13.5" customHeight="1">
      <c r="A124" s="8">
        <v>130</v>
      </c>
      <c r="B124" s="8">
        <v>121</v>
      </c>
      <c r="C124" s="8">
        <v>43</v>
      </c>
      <c r="D124" s="8">
        <v>64</v>
      </c>
      <c r="E124" s="8">
        <v>1520</v>
      </c>
      <c r="F124" s="36">
        <v>0.02962962962962963</v>
      </c>
      <c r="G124" s="70" t="s">
        <v>454</v>
      </c>
      <c r="H124" s="70" t="s">
        <v>326</v>
      </c>
      <c r="I124" s="8" t="s">
        <v>535</v>
      </c>
      <c r="J124" s="8" t="s">
        <v>60</v>
      </c>
      <c r="K124" s="8" t="s">
        <v>0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>
        <f>$B124</f>
        <v>121</v>
      </c>
      <c r="AB124" s="10"/>
      <c r="AC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>
        <f>$D124</f>
        <v>64</v>
      </c>
      <c r="AU124" s="10"/>
      <c r="AV124" s="10"/>
    </row>
    <row r="125" spans="1:48" ht="13.5" customHeight="1">
      <c r="A125" s="8">
        <v>131</v>
      </c>
      <c r="B125" s="8">
        <v>122</v>
      </c>
      <c r="C125" s="8">
        <v>19</v>
      </c>
      <c r="D125" s="8">
        <v>65</v>
      </c>
      <c r="E125" s="8">
        <v>762</v>
      </c>
      <c r="F125" s="36">
        <v>0.029652777777777778</v>
      </c>
      <c r="G125" s="70" t="s">
        <v>419</v>
      </c>
      <c r="H125" s="70" t="s">
        <v>128</v>
      </c>
      <c r="I125" s="8" t="s">
        <v>542</v>
      </c>
      <c r="J125" s="8" t="s">
        <v>25</v>
      </c>
      <c r="K125" s="8" t="s">
        <v>0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>
        <f>$B125</f>
        <v>122</v>
      </c>
      <c r="V125" s="10"/>
      <c r="W125" s="10"/>
      <c r="X125" s="10"/>
      <c r="Y125" s="10"/>
      <c r="Z125" s="10"/>
      <c r="AA125" s="10"/>
      <c r="AB125" s="10"/>
      <c r="AC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>
        <f>$D125</f>
        <v>65</v>
      </c>
      <c r="AO125" s="10"/>
      <c r="AP125" s="10"/>
      <c r="AQ125" s="10"/>
      <c r="AR125" s="10"/>
      <c r="AS125" s="10"/>
      <c r="AT125" s="10"/>
      <c r="AU125" s="10"/>
      <c r="AV125" s="10"/>
    </row>
    <row r="126" spans="1:48" ht="13.5" customHeight="1">
      <c r="A126" s="8">
        <v>132</v>
      </c>
      <c r="B126" s="8">
        <v>123</v>
      </c>
      <c r="C126" s="8">
        <v>20</v>
      </c>
      <c r="D126" s="8">
        <v>66</v>
      </c>
      <c r="E126" s="8">
        <v>65</v>
      </c>
      <c r="F126" s="36">
        <v>0.029733796296296296</v>
      </c>
      <c r="G126" s="70" t="s">
        <v>433</v>
      </c>
      <c r="H126" s="70" t="s">
        <v>267</v>
      </c>
      <c r="I126" s="8" t="s">
        <v>542</v>
      </c>
      <c r="J126" s="8" t="s">
        <v>36</v>
      </c>
      <c r="K126" s="8" t="s">
        <v>0</v>
      </c>
      <c r="L126" s="10">
        <f>$B126</f>
        <v>123</v>
      </c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E126" s="10">
        <f>$D126</f>
        <v>66</v>
      </c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</row>
    <row r="127" spans="1:48" ht="13.5" customHeight="1">
      <c r="A127" s="8">
        <v>133</v>
      </c>
      <c r="B127" s="8">
        <v>124</v>
      </c>
      <c r="C127" s="8">
        <v>44</v>
      </c>
      <c r="D127" s="8">
        <v>67</v>
      </c>
      <c r="E127" s="8">
        <v>1629</v>
      </c>
      <c r="F127" s="36">
        <v>0.02976851851851852</v>
      </c>
      <c r="G127" s="70" t="s">
        <v>488</v>
      </c>
      <c r="H127" s="70" t="s">
        <v>600</v>
      </c>
      <c r="I127" s="8" t="s">
        <v>535</v>
      </c>
      <c r="J127" s="8" t="s">
        <v>28</v>
      </c>
      <c r="K127" s="8" t="s">
        <v>0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>
        <f>$B127</f>
        <v>124</v>
      </c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>
        <f>$D127</f>
        <v>67</v>
      </c>
    </row>
    <row r="128" spans="1:48" ht="13.5" customHeight="1">
      <c r="A128" s="8">
        <v>134</v>
      </c>
      <c r="B128" s="8">
        <v>125</v>
      </c>
      <c r="C128" s="8">
        <v>21</v>
      </c>
      <c r="D128" s="8">
        <v>68</v>
      </c>
      <c r="E128" s="8">
        <v>1685</v>
      </c>
      <c r="F128" s="36">
        <v>0.029791666666666668</v>
      </c>
      <c r="G128" s="70" t="s">
        <v>601</v>
      </c>
      <c r="H128" s="70" t="s">
        <v>602</v>
      </c>
      <c r="I128" s="8" t="s">
        <v>542</v>
      </c>
      <c r="J128" s="8" t="s">
        <v>28</v>
      </c>
      <c r="K128" s="8" t="s">
        <v>0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>
        <f>$B128</f>
        <v>125</v>
      </c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>
        <f>$D128</f>
        <v>68</v>
      </c>
    </row>
    <row r="129" spans="1:48" ht="13.5" customHeight="1">
      <c r="A129" s="8">
        <v>135</v>
      </c>
      <c r="B129" s="8">
        <v>126</v>
      </c>
      <c r="C129" s="8">
        <v>45</v>
      </c>
      <c r="D129" s="8">
        <v>69</v>
      </c>
      <c r="E129" s="8">
        <v>1793</v>
      </c>
      <c r="F129" s="36">
        <v>0.02980324074074074</v>
      </c>
      <c r="G129" s="70" t="s">
        <v>529</v>
      </c>
      <c r="H129" s="70" t="s">
        <v>603</v>
      </c>
      <c r="I129" s="8" t="s">
        <v>535</v>
      </c>
      <c r="J129" s="8" t="s">
        <v>150</v>
      </c>
      <c r="K129" s="8" t="s">
        <v>0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>
        <f>$B129</f>
        <v>126</v>
      </c>
      <c r="W129" s="10"/>
      <c r="X129" s="10"/>
      <c r="Y129" s="10"/>
      <c r="Z129" s="10"/>
      <c r="AA129" s="10"/>
      <c r="AB129" s="10"/>
      <c r="AC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>
        <f>$D129</f>
        <v>69</v>
      </c>
      <c r="AP129" s="10"/>
      <c r="AQ129" s="10"/>
      <c r="AR129" s="10"/>
      <c r="AS129" s="10"/>
      <c r="AT129" s="10"/>
      <c r="AU129" s="10"/>
      <c r="AV129" s="10"/>
    </row>
    <row r="130" spans="1:48" ht="13.5" customHeight="1">
      <c r="A130" s="8">
        <v>136</v>
      </c>
      <c r="B130" s="8">
        <v>127</v>
      </c>
      <c r="C130" s="8">
        <v>46</v>
      </c>
      <c r="D130" s="8">
        <v>70</v>
      </c>
      <c r="E130" s="8">
        <v>282</v>
      </c>
      <c r="F130" s="36">
        <v>0.029814814814814815</v>
      </c>
      <c r="G130" s="70" t="s">
        <v>105</v>
      </c>
      <c r="H130" s="70" t="s">
        <v>604</v>
      </c>
      <c r="I130" s="8" t="s">
        <v>535</v>
      </c>
      <c r="J130" s="8" t="s">
        <v>54</v>
      </c>
      <c r="K130" s="8" t="s">
        <v>0</v>
      </c>
      <c r="L130" s="10"/>
      <c r="M130" s="10"/>
      <c r="N130" s="10"/>
      <c r="O130" s="10">
        <f>$B130</f>
        <v>127</v>
      </c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E130" s="10"/>
      <c r="AF130" s="10"/>
      <c r="AG130" s="10"/>
      <c r="AH130" s="10">
        <f>$D130</f>
        <v>70</v>
      </c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</row>
    <row r="131" spans="1:48" ht="13.5" customHeight="1">
      <c r="A131" s="8">
        <v>137</v>
      </c>
      <c r="B131" s="8">
        <v>128</v>
      </c>
      <c r="C131" s="8">
        <v>22</v>
      </c>
      <c r="D131" s="8">
        <v>71</v>
      </c>
      <c r="E131" s="8">
        <v>1148</v>
      </c>
      <c r="F131" s="36">
        <v>0.029861111111111113</v>
      </c>
      <c r="G131" s="70" t="s">
        <v>454</v>
      </c>
      <c r="H131" s="70" t="s">
        <v>605</v>
      </c>
      <c r="I131" s="8" t="s">
        <v>542</v>
      </c>
      <c r="J131" s="8" t="s">
        <v>27</v>
      </c>
      <c r="K131" s="8" t="s">
        <v>0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>
        <f>$B131</f>
        <v>128</v>
      </c>
      <c r="Z131" s="10"/>
      <c r="AA131" s="10"/>
      <c r="AB131" s="10"/>
      <c r="AC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>
        <f>$D131</f>
        <v>71</v>
      </c>
      <c r="AS131" s="10"/>
      <c r="AT131" s="10"/>
      <c r="AU131" s="10"/>
      <c r="AV131" s="10"/>
    </row>
    <row r="132" spans="1:48" ht="13.5" customHeight="1">
      <c r="A132" s="8">
        <v>138</v>
      </c>
      <c r="B132" s="8">
        <v>129</v>
      </c>
      <c r="C132" s="8">
        <v>23</v>
      </c>
      <c r="D132" s="8">
        <v>72</v>
      </c>
      <c r="E132" s="8">
        <v>1229</v>
      </c>
      <c r="F132" s="36">
        <v>0.029918981481481484</v>
      </c>
      <c r="G132" s="70" t="s">
        <v>545</v>
      </c>
      <c r="H132" s="70" t="s">
        <v>606</v>
      </c>
      <c r="I132" s="8" t="s">
        <v>542</v>
      </c>
      <c r="J132" s="8" t="s">
        <v>41</v>
      </c>
      <c r="K132" s="8" t="s">
        <v>0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>
        <f>$B132</f>
        <v>129</v>
      </c>
      <c r="AA132" s="10"/>
      <c r="AB132" s="10"/>
      <c r="AC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>
        <f>$D132</f>
        <v>72</v>
      </c>
      <c r="AT132" s="10"/>
      <c r="AU132" s="10"/>
      <c r="AV132" s="10"/>
    </row>
    <row r="133" spans="1:48" ht="13.5" customHeight="1">
      <c r="A133" s="8">
        <v>140</v>
      </c>
      <c r="B133" s="8">
        <v>130</v>
      </c>
      <c r="C133" s="8">
        <v>24</v>
      </c>
      <c r="D133" s="8">
        <v>73</v>
      </c>
      <c r="E133" s="8">
        <v>146</v>
      </c>
      <c r="F133" s="36">
        <v>0.02998842592592593</v>
      </c>
      <c r="G133" s="70" t="s">
        <v>454</v>
      </c>
      <c r="H133" s="70" t="s">
        <v>607</v>
      </c>
      <c r="I133" s="8" t="s">
        <v>542</v>
      </c>
      <c r="J133" s="8" t="s">
        <v>37</v>
      </c>
      <c r="K133" s="8" t="s">
        <v>0</v>
      </c>
      <c r="L133" s="10"/>
      <c r="M133" s="10">
        <f>$B133</f>
        <v>130</v>
      </c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E133" s="10"/>
      <c r="AF133" s="10">
        <f>$D133</f>
        <v>73</v>
      </c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</row>
    <row r="134" spans="1:48" ht="13.5" customHeight="1">
      <c r="A134" s="8">
        <v>141</v>
      </c>
      <c r="B134" s="8">
        <v>131</v>
      </c>
      <c r="C134" s="8">
        <v>25</v>
      </c>
      <c r="D134" s="8">
        <v>74</v>
      </c>
      <c r="E134" s="8">
        <v>1720</v>
      </c>
      <c r="F134" s="36">
        <v>0.030046296296296297</v>
      </c>
      <c r="G134" s="70" t="s">
        <v>527</v>
      </c>
      <c r="H134" s="70" t="s">
        <v>266</v>
      </c>
      <c r="I134" s="8" t="s">
        <v>542</v>
      </c>
      <c r="J134" s="8" t="s">
        <v>28</v>
      </c>
      <c r="K134" s="8" t="s">
        <v>0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>
        <f>$B134</f>
        <v>131</v>
      </c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>
        <f>$D134</f>
        <v>74</v>
      </c>
    </row>
    <row r="135" spans="1:48" ht="13.5" customHeight="1">
      <c r="A135" s="8">
        <v>142</v>
      </c>
      <c r="B135" s="8">
        <v>132</v>
      </c>
      <c r="C135" s="8">
        <v>47</v>
      </c>
      <c r="D135" s="8">
        <v>75</v>
      </c>
      <c r="E135" s="8">
        <v>1333</v>
      </c>
      <c r="F135" s="36">
        <v>0.03005787037037037</v>
      </c>
      <c r="G135" s="70" t="s">
        <v>594</v>
      </c>
      <c r="H135" s="70" t="s">
        <v>608</v>
      </c>
      <c r="I135" s="8" t="s">
        <v>535</v>
      </c>
      <c r="J135" s="8" t="s">
        <v>41</v>
      </c>
      <c r="K135" s="8" t="s">
        <v>0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>
        <f>$B135</f>
        <v>132</v>
      </c>
      <c r="AA135" s="10"/>
      <c r="AB135" s="10"/>
      <c r="AC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>
        <f>$D135</f>
        <v>75</v>
      </c>
      <c r="AT135" s="10"/>
      <c r="AU135" s="10"/>
      <c r="AV135" s="10"/>
    </row>
    <row r="136" spans="1:48" ht="13.5" customHeight="1">
      <c r="A136" s="8">
        <v>143</v>
      </c>
      <c r="B136" s="8">
        <v>133</v>
      </c>
      <c r="C136" s="8"/>
      <c r="D136" s="8"/>
      <c r="E136" s="8">
        <v>478</v>
      </c>
      <c r="F136" s="36">
        <v>0.030069444444444447</v>
      </c>
      <c r="G136" s="70" t="s">
        <v>486</v>
      </c>
      <c r="H136" s="70" t="s">
        <v>487</v>
      </c>
      <c r="I136" s="8" t="s">
        <v>87</v>
      </c>
      <c r="J136" s="8" t="s">
        <v>39</v>
      </c>
      <c r="K136" s="8" t="s">
        <v>0</v>
      </c>
      <c r="L136" s="10"/>
      <c r="M136" s="10"/>
      <c r="N136" s="10"/>
      <c r="O136" s="10"/>
      <c r="P136" s="10"/>
      <c r="Q136" s="10"/>
      <c r="R136" s="10">
        <f>$B136</f>
        <v>133</v>
      </c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</row>
    <row r="137" spans="1:48" ht="13.5" customHeight="1">
      <c r="A137" s="8">
        <v>144</v>
      </c>
      <c r="B137" s="8">
        <v>134</v>
      </c>
      <c r="C137" s="8">
        <v>48</v>
      </c>
      <c r="D137" s="8">
        <v>76</v>
      </c>
      <c r="E137" s="8">
        <v>3000</v>
      </c>
      <c r="F137" s="36">
        <v>0.030208333333333334</v>
      </c>
      <c r="G137" s="70" t="s">
        <v>486</v>
      </c>
      <c r="H137" s="70" t="s">
        <v>609</v>
      </c>
      <c r="I137" s="8" t="s">
        <v>535</v>
      </c>
      <c r="J137" s="8" t="s">
        <v>150</v>
      </c>
      <c r="K137" s="8" t="s">
        <v>0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>
        <f>$B137</f>
        <v>134</v>
      </c>
      <c r="W137" s="10"/>
      <c r="X137" s="10"/>
      <c r="Y137" s="10"/>
      <c r="Z137" s="10"/>
      <c r="AA137" s="10"/>
      <c r="AB137" s="10"/>
      <c r="AC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>
        <f>$D137</f>
        <v>76</v>
      </c>
      <c r="AP137" s="10"/>
      <c r="AQ137" s="10"/>
      <c r="AR137" s="10"/>
      <c r="AS137" s="10"/>
      <c r="AT137" s="10"/>
      <c r="AU137" s="10"/>
      <c r="AV137" s="10"/>
    </row>
    <row r="138" spans="1:48" ht="13.5" customHeight="1">
      <c r="A138" s="8">
        <v>146</v>
      </c>
      <c r="B138" s="8">
        <v>135</v>
      </c>
      <c r="C138" s="8"/>
      <c r="D138" s="8"/>
      <c r="E138" s="8">
        <v>335</v>
      </c>
      <c r="F138" s="36">
        <v>0.03025462962962963</v>
      </c>
      <c r="G138" s="70" t="s">
        <v>488</v>
      </c>
      <c r="H138" s="70" t="s">
        <v>489</v>
      </c>
      <c r="I138" s="8" t="s">
        <v>87</v>
      </c>
      <c r="J138" s="8" t="s">
        <v>38</v>
      </c>
      <c r="K138" s="8" t="s">
        <v>0</v>
      </c>
      <c r="L138" s="10"/>
      <c r="M138" s="10"/>
      <c r="N138" s="10"/>
      <c r="O138" s="10"/>
      <c r="P138" s="10"/>
      <c r="Q138" s="10">
        <f>$B138</f>
        <v>135</v>
      </c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</row>
    <row r="139" spans="1:48" ht="13.5" customHeight="1">
      <c r="A139" s="8">
        <v>147</v>
      </c>
      <c r="B139" s="8">
        <v>136</v>
      </c>
      <c r="C139" s="8"/>
      <c r="D139" s="8"/>
      <c r="E139" s="8">
        <v>363</v>
      </c>
      <c r="F139" s="36">
        <v>0.030266203703703705</v>
      </c>
      <c r="G139" s="70" t="s">
        <v>490</v>
      </c>
      <c r="H139" s="70" t="s">
        <v>491</v>
      </c>
      <c r="I139" s="8" t="s">
        <v>87</v>
      </c>
      <c r="J139" s="8" t="s">
        <v>38</v>
      </c>
      <c r="K139" s="8" t="s">
        <v>0</v>
      </c>
      <c r="L139" s="10"/>
      <c r="M139" s="10"/>
      <c r="N139" s="10"/>
      <c r="O139" s="10"/>
      <c r="P139" s="10"/>
      <c r="Q139" s="10">
        <f>$B139</f>
        <v>136</v>
      </c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</row>
    <row r="140" spans="1:48" ht="13.5" customHeight="1">
      <c r="A140" s="8">
        <v>148</v>
      </c>
      <c r="B140" s="8">
        <v>137</v>
      </c>
      <c r="C140" s="8">
        <v>26</v>
      </c>
      <c r="D140" s="8">
        <v>77</v>
      </c>
      <c r="E140" s="8">
        <v>73</v>
      </c>
      <c r="F140" s="36">
        <v>0.030289351851851852</v>
      </c>
      <c r="G140" s="70" t="s">
        <v>435</v>
      </c>
      <c r="H140" s="70" t="s">
        <v>610</v>
      </c>
      <c r="I140" s="8" t="s">
        <v>542</v>
      </c>
      <c r="J140" s="8" t="s">
        <v>36</v>
      </c>
      <c r="K140" s="8" t="s">
        <v>0</v>
      </c>
      <c r="L140" s="10">
        <f>$B140</f>
        <v>137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E140" s="10">
        <f>$D140</f>
        <v>77</v>
      </c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</row>
    <row r="141" spans="1:48" ht="13.5" customHeight="1">
      <c r="A141" s="8">
        <v>149</v>
      </c>
      <c r="B141" s="8">
        <v>138</v>
      </c>
      <c r="C141" s="8">
        <v>49</v>
      </c>
      <c r="D141" s="8">
        <v>78</v>
      </c>
      <c r="E141" s="8">
        <v>3023</v>
      </c>
      <c r="F141" s="36">
        <v>0.03045138888888889</v>
      </c>
      <c r="G141" s="70" t="s">
        <v>494</v>
      </c>
      <c r="H141" s="70" t="s">
        <v>611</v>
      </c>
      <c r="I141" s="8" t="s">
        <v>535</v>
      </c>
      <c r="J141" s="8" t="s">
        <v>92</v>
      </c>
      <c r="K141" s="8" t="s">
        <v>0</v>
      </c>
      <c r="L141" s="10"/>
      <c r="M141" s="10"/>
      <c r="N141" s="10"/>
      <c r="O141" s="10"/>
      <c r="P141" s="10"/>
      <c r="Q141" s="10"/>
      <c r="R141" s="10"/>
      <c r="S141" s="10"/>
      <c r="T141" s="10">
        <f>$B141</f>
        <v>138</v>
      </c>
      <c r="U141" s="10"/>
      <c r="V141" s="10"/>
      <c r="W141" s="10"/>
      <c r="X141" s="10"/>
      <c r="Y141" s="10"/>
      <c r="Z141" s="10"/>
      <c r="AA141" s="10"/>
      <c r="AB141" s="10"/>
      <c r="AC141" s="10"/>
      <c r="AE141" s="10"/>
      <c r="AF141" s="10"/>
      <c r="AG141" s="10"/>
      <c r="AH141" s="10"/>
      <c r="AI141" s="10"/>
      <c r="AJ141" s="10"/>
      <c r="AK141" s="10"/>
      <c r="AL141" s="10"/>
      <c r="AM141" s="10">
        <f>$D141</f>
        <v>78</v>
      </c>
      <c r="AN141" s="10"/>
      <c r="AO141" s="10"/>
      <c r="AP141" s="10"/>
      <c r="AQ141" s="10"/>
      <c r="AR141" s="10"/>
      <c r="AS141" s="10"/>
      <c r="AT141" s="10"/>
      <c r="AU141" s="10"/>
      <c r="AV141" s="10"/>
    </row>
    <row r="142" spans="1:48" ht="13.5" customHeight="1">
      <c r="A142" s="8">
        <v>150</v>
      </c>
      <c r="B142" s="8">
        <v>139</v>
      </c>
      <c r="C142" s="8"/>
      <c r="D142" s="8"/>
      <c r="E142" s="8">
        <v>812</v>
      </c>
      <c r="F142" s="36">
        <v>0.030497685185185187</v>
      </c>
      <c r="G142" s="70" t="s">
        <v>492</v>
      </c>
      <c r="H142" s="70" t="s">
        <v>493</v>
      </c>
      <c r="I142" s="8" t="s">
        <v>87</v>
      </c>
      <c r="J142" s="8" t="s">
        <v>150</v>
      </c>
      <c r="K142" s="8" t="s">
        <v>0</v>
      </c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>
        <f>$B142</f>
        <v>139</v>
      </c>
      <c r="W142" s="10"/>
      <c r="X142" s="10"/>
      <c r="Y142" s="10"/>
      <c r="Z142" s="10"/>
      <c r="AA142" s="10"/>
      <c r="AB142" s="10"/>
      <c r="AC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</row>
    <row r="143" spans="1:48" ht="13.5" customHeight="1">
      <c r="A143" s="8">
        <v>151</v>
      </c>
      <c r="B143" s="8">
        <v>140</v>
      </c>
      <c r="C143" s="8"/>
      <c r="D143" s="8"/>
      <c r="E143" s="8">
        <v>766</v>
      </c>
      <c r="F143" s="36">
        <v>0.030543981481481484</v>
      </c>
      <c r="G143" s="70" t="s">
        <v>494</v>
      </c>
      <c r="H143" s="70" t="s">
        <v>495</v>
      </c>
      <c r="I143" s="8" t="s">
        <v>87</v>
      </c>
      <c r="J143" s="8" t="s">
        <v>25</v>
      </c>
      <c r="K143" s="8" t="s">
        <v>0</v>
      </c>
      <c r="L143" s="10"/>
      <c r="M143" s="10"/>
      <c r="N143" s="10"/>
      <c r="O143" s="10"/>
      <c r="P143" s="10"/>
      <c r="Q143" s="10"/>
      <c r="R143" s="10"/>
      <c r="S143" s="10"/>
      <c r="T143" s="10"/>
      <c r="U143" s="10">
        <f>$B143</f>
        <v>140</v>
      </c>
      <c r="V143" s="10"/>
      <c r="W143" s="10"/>
      <c r="X143" s="10"/>
      <c r="Y143" s="10"/>
      <c r="Z143" s="10"/>
      <c r="AA143" s="10"/>
      <c r="AB143" s="10"/>
      <c r="AC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</row>
    <row r="144" spans="1:48" ht="13.5" customHeight="1">
      <c r="A144" s="8">
        <v>152</v>
      </c>
      <c r="B144" s="8">
        <v>141</v>
      </c>
      <c r="C144" s="8">
        <v>27</v>
      </c>
      <c r="D144" s="8">
        <v>79</v>
      </c>
      <c r="E144" s="8">
        <v>1280</v>
      </c>
      <c r="F144" s="36">
        <v>0.030567129629629628</v>
      </c>
      <c r="G144" s="70" t="s">
        <v>612</v>
      </c>
      <c r="H144" s="70" t="s">
        <v>613</v>
      </c>
      <c r="I144" s="8" t="s">
        <v>542</v>
      </c>
      <c r="J144" s="8" t="s">
        <v>41</v>
      </c>
      <c r="K144" s="8" t="s">
        <v>0</v>
      </c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>
        <f>$B144</f>
        <v>141</v>
      </c>
      <c r="AA144" s="10"/>
      <c r="AB144" s="10"/>
      <c r="AC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>
        <f>$D144</f>
        <v>79</v>
      </c>
      <c r="AT144" s="10"/>
      <c r="AU144" s="10"/>
      <c r="AV144" s="10"/>
    </row>
    <row r="145" spans="1:48" ht="13.5" customHeight="1">
      <c r="A145" s="8">
        <v>154</v>
      </c>
      <c r="B145" s="8">
        <v>142</v>
      </c>
      <c r="C145" s="8">
        <v>4</v>
      </c>
      <c r="D145" s="8">
        <v>80</v>
      </c>
      <c r="E145" s="8">
        <v>1311</v>
      </c>
      <c r="F145" s="36">
        <v>0.030648148148148147</v>
      </c>
      <c r="G145" s="70" t="s">
        <v>545</v>
      </c>
      <c r="H145" s="70" t="s">
        <v>614</v>
      </c>
      <c r="I145" s="8" t="s">
        <v>574</v>
      </c>
      <c r="J145" s="8" t="s">
        <v>41</v>
      </c>
      <c r="K145" s="8" t="s">
        <v>0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>
        <f>$B145</f>
        <v>142</v>
      </c>
      <c r="AA145" s="10"/>
      <c r="AB145" s="10"/>
      <c r="AC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>
        <f>$D145</f>
        <v>80</v>
      </c>
      <c r="AT145" s="10"/>
      <c r="AU145" s="10"/>
      <c r="AV145" s="10"/>
    </row>
    <row r="146" spans="1:48" ht="13.5" customHeight="1">
      <c r="A146" s="8">
        <v>155</v>
      </c>
      <c r="B146" s="8">
        <v>143</v>
      </c>
      <c r="C146" s="8"/>
      <c r="D146" s="8"/>
      <c r="E146" s="8">
        <v>642</v>
      </c>
      <c r="F146" s="36">
        <v>0.030729166666666665</v>
      </c>
      <c r="G146" s="70" t="s">
        <v>285</v>
      </c>
      <c r="H146" s="70" t="s">
        <v>315</v>
      </c>
      <c r="I146" s="8" t="s">
        <v>87</v>
      </c>
      <c r="J146" s="8" t="s">
        <v>24</v>
      </c>
      <c r="K146" s="8" t="s">
        <v>0</v>
      </c>
      <c r="L146" s="10"/>
      <c r="M146" s="10"/>
      <c r="N146" s="10"/>
      <c r="O146" s="10"/>
      <c r="P146" s="10"/>
      <c r="Q146" s="10"/>
      <c r="R146" s="10"/>
      <c r="S146" s="10">
        <f>$B146</f>
        <v>143</v>
      </c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</row>
    <row r="147" spans="1:48" ht="13.5" customHeight="1">
      <c r="A147" s="8">
        <v>156</v>
      </c>
      <c r="B147" s="8">
        <v>144</v>
      </c>
      <c r="C147" s="8">
        <v>50</v>
      </c>
      <c r="D147" s="8">
        <v>81</v>
      </c>
      <c r="E147" s="8">
        <v>710</v>
      </c>
      <c r="F147" s="36">
        <v>0.03074074074074074</v>
      </c>
      <c r="G147" s="70" t="s">
        <v>413</v>
      </c>
      <c r="H147" s="70" t="s">
        <v>615</v>
      </c>
      <c r="I147" s="8" t="s">
        <v>535</v>
      </c>
      <c r="J147" s="8" t="s">
        <v>24</v>
      </c>
      <c r="K147" s="8" t="s">
        <v>0</v>
      </c>
      <c r="L147" s="10"/>
      <c r="M147" s="10"/>
      <c r="N147" s="10"/>
      <c r="O147" s="10"/>
      <c r="P147" s="10"/>
      <c r="Q147" s="10"/>
      <c r="R147" s="10"/>
      <c r="S147" s="10">
        <f>$B147</f>
        <v>144</v>
      </c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E147" s="10"/>
      <c r="AF147" s="10"/>
      <c r="AG147" s="10"/>
      <c r="AH147" s="10"/>
      <c r="AI147" s="10"/>
      <c r="AJ147" s="10"/>
      <c r="AK147" s="10"/>
      <c r="AL147" s="10">
        <f>$D147</f>
        <v>81</v>
      </c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</row>
    <row r="148" spans="1:48" ht="13.5" customHeight="1">
      <c r="A148" s="8">
        <v>158</v>
      </c>
      <c r="B148" s="8">
        <v>145</v>
      </c>
      <c r="C148" s="8">
        <v>51</v>
      </c>
      <c r="D148" s="8">
        <v>82</v>
      </c>
      <c r="E148" s="8"/>
      <c r="F148" s="36">
        <v>0.030752430555555554</v>
      </c>
      <c r="G148" s="70" t="s">
        <v>307</v>
      </c>
      <c r="H148" s="70" t="s">
        <v>616</v>
      </c>
      <c r="I148" s="8" t="s">
        <v>535</v>
      </c>
      <c r="J148" s="8" t="s">
        <v>150</v>
      </c>
      <c r="K148" s="8" t="s">
        <v>0</v>
      </c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>
        <f>$B148</f>
        <v>145</v>
      </c>
      <c r="W148" s="10"/>
      <c r="X148" s="10"/>
      <c r="Y148" s="10"/>
      <c r="Z148" s="10"/>
      <c r="AA148" s="10"/>
      <c r="AB148" s="10"/>
      <c r="AC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>
        <f>$D148</f>
        <v>82</v>
      </c>
      <c r="AP148" s="10"/>
      <c r="AQ148" s="10"/>
      <c r="AR148" s="10"/>
      <c r="AS148" s="10"/>
      <c r="AT148" s="10"/>
      <c r="AU148" s="10"/>
      <c r="AV148" s="10"/>
    </row>
    <row r="149" spans="1:48" ht="13.5" customHeight="1">
      <c r="A149" s="8">
        <v>161</v>
      </c>
      <c r="B149" s="8">
        <v>146</v>
      </c>
      <c r="C149" s="8"/>
      <c r="D149" s="8"/>
      <c r="E149" s="8">
        <v>1124</v>
      </c>
      <c r="F149" s="36">
        <v>0.030891203703703702</v>
      </c>
      <c r="G149" s="70" t="s">
        <v>435</v>
      </c>
      <c r="H149" s="70" t="s">
        <v>496</v>
      </c>
      <c r="I149" s="8" t="s">
        <v>87</v>
      </c>
      <c r="J149" s="8" t="s">
        <v>27</v>
      </c>
      <c r="K149" s="8" t="s">
        <v>0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>
        <f>$B149</f>
        <v>146</v>
      </c>
      <c r="Z149" s="10"/>
      <c r="AA149" s="10"/>
      <c r="AB149" s="10"/>
      <c r="AC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</row>
    <row r="150" spans="1:48" ht="13.5" customHeight="1">
      <c r="A150" s="8">
        <v>163</v>
      </c>
      <c r="B150" s="8">
        <v>147</v>
      </c>
      <c r="C150" s="8">
        <v>52</v>
      </c>
      <c r="D150" s="8">
        <v>83</v>
      </c>
      <c r="E150" s="8"/>
      <c r="F150" s="36">
        <v>0.03097222222222222</v>
      </c>
      <c r="G150" s="70" t="s">
        <v>435</v>
      </c>
      <c r="H150" s="70" t="s">
        <v>617</v>
      </c>
      <c r="I150" s="8" t="s">
        <v>535</v>
      </c>
      <c r="J150" s="8" t="s">
        <v>150</v>
      </c>
      <c r="K150" s="8" t="s">
        <v>0</v>
      </c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>
        <f>$B150</f>
        <v>147</v>
      </c>
      <c r="W150" s="10"/>
      <c r="X150" s="10"/>
      <c r="Y150" s="10"/>
      <c r="Z150" s="10"/>
      <c r="AA150" s="10"/>
      <c r="AB150" s="10"/>
      <c r="AC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>
        <f>$D150</f>
        <v>83</v>
      </c>
      <c r="AP150" s="10"/>
      <c r="AQ150" s="10"/>
      <c r="AR150" s="10"/>
      <c r="AS150" s="10"/>
      <c r="AT150" s="10"/>
      <c r="AU150" s="10"/>
      <c r="AV150" s="10"/>
    </row>
    <row r="151" spans="1:48" ht="13.5" customHeight="1">
      <c r="A151" s="8">
        <v>165</v>
      </c>
      <c r="B151" s="8">
        <v>148</v>
      </c>
      <c r="C151" s="8">
        <v>28</v>
      </c>
      <c r="D151" s="8">
        <v>84</v>
      </c>
      <c r="E151" s="8">
        <v>1007</v>
      </c>
      <c r="F151" s="36">
        <v>0.031041666666666665</v>
      </c>
      <c r="G151" s="70" t="s">
        <v>265</v>
      </c>
      <c r="H151" s="70" t="s">
        <v>618</v>
      </c>
      <c r="I151" s="8" t="s">
        <v>542</v>
      </c>
      <c r="J151" s="8" t="s">
        <v>26</v>
      </c>
      <c r="K151" s="8" t="s">
        <v>0</v>
      </c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>
        <f>$B151</f>
        <v>148</v>
      </c>
      <c r="Y151" s="10"/>
      <c r="Z151" s="10"/>
      <c r="AA151" s="10"/>
      <c r="AB151" s="10"/>
      <c r="AC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>
        <f>$D151</f>
        <v>84</v>
      </c>
      <c r="AR151" s="10"/>
      <c r="AS151" s="10"/>
      <c r="AT151" s="10"/>
      <c r="AU151" s="10"/>
      <c r="AV151" s="10"/>
    </row>
    <row r="152" spans="1:48" ht="13.5" customHeight="1">
      <c r="A152" s="8">
        <v>166</v>
      </c>
      <c r="B152" s="8">
        <v>149</v>
      </c>
      <c r="C152" s="8">
        <v>53</v>
      </c>
      <c r="D152" s="8">
        <v>85</v>
      </c>
      <c r="E152" s="8">
        <v>705</v>
      </c>
      <c r="F152" s="36">
        <v>0.031064814814814812</v>
      </c>
      <c r="G152" s="70" t="s">
        <v>619</v>
      </c>
      <c r="H152" s="70" t="s">
        <v>620</v>
      </c>
      <c r="I152" s="8" t="s">
        <v>535</v>
      </c>
      <c r="J152" s="8" t="s">
        <v>24</v>
      </c>
      <c r="K152" s="8" t="s">
        <v>0</v>
      </c>
      <c r="L152" s="10"/>
      <c r="M152" s="10"/>
      <c r="N152" s="10"/>
      <c r="O152" s="10"/>
      <c r="P152" s="10"/>
      <c r="Q152" s="10"/>
      <c r="R152" s="10"/>
      <c r="S152" s="10">
        <f>$B152</f>
        <v>149</v>
      </c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E152" s="10"/>
      <c r="AF152" s="10"/>
      <c r="AG152" s="10"/>
      <c r="AH152" s="10"/>
      <c r="AI152" s="10"/>
      <c r="AJ152" s="10"/>
      <c r="AK152" s="10"/>
      <c r="AL152" s="10">
        <f>$D152</f>
        <v>85</v>
      </c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</row>
    <row r="153" spans="1:48" ht="13.5" customHeight="1">
      <c r="A153" s="8">
        <v>167</v>
      </c>
      <c r="B153" s="8">
        <v>150</v>
      </c>
      <c r="C153" s="8"/>
      <c r="D153" s="8"/>
      <c r="E153" s="8">
        <v>1538</v>
      </c>
      <c r="F153" s="36">
        <v>0.03107638888888889</v>
      </c>
      <c r="G153" s="70" t="s">
        <v>497</v>
      </c>
      <c r="H153" s="70" t="s">
        <v>498</v>
      </c>
      <c r="I153" s="8" t="s">
        <v>87</v>
      </c>
      <c r="J153" s="8" t="s">
        <v>60</v>
      </c>
      <c r="K153" s="8" t="s">
        <v>0</v>
      </c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>
        <f>$B153</f>
        <v>150</v>
      </c>
      <c r="AB153" s="10"/>
      <c r="AC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</row>
    <row r="154" spans="1:48" ht="13.5" customHeight="1">
      <c r="A154" s="8">
        <v>168</v>
      </c>
      <c r="B154" s="8">
        <v>151</v>
      </c>
      <c r="C154" s="8"/>
      <c r="D154" s="8"/>
      <c r="E154" s="8">
        <v>1335</v>
      </c>
      <c r="F154" s="36">
        <v>0.031099537037037037</v>
      </c>
      <c r="G154" s="70" t="s">
        <v>403</v>
      </c>
      <c r="H154" s="70" t="s">
        <v>499</v>
      </c>
      <c r="I154" s="8" t="s">
        <v>87</v>
      </c>
      <c r="J154" s="8" t="s">
        <v>41</v>
      </c>
      <c r="K154" s="8" t="s">
        <v>0</v>
      </c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>
        <f>$B154</f>
        <v>151</v>
      </c>
      <c r="AA154" s="10"/>
      <c r="AB154" s="10"/>
      <c r="AC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</row>
    <row r="155" spans="1:48" ht="13.5" customHeight="1">
      <c r="A155" s="8">
        <v>169</v>
      </c>
      <c r="B155" s="8">
        <v>152</v>
      </c>
      <c r="C155" s="8">
        <v>29</v>
      </c>
      <c r="D155" s="8">
        <v>86</v>
      </c>
      <c r="E155" s="8">
        <v>262</v>
      </c>
      <c r="F155" s="36">
        <v>0.031122685185185184</v>
      </c>
      <c r="G155" s="70" t="s">
        <v>621</v>
      </c>
      <c r="H155" s="70" t="s">
        <v>622</v>
      </c>
      <c r="I155" s="8" t="s">
        <v>542</v>
      </c>
      <c r="J155" s="8" t="s">
        <v>54</v>
      </c>
      <c r="K155" s="8" t="s">
        <v>0</v>
      </c>
      <c r="L155" s="10"/>
      <c r="M155" s="10"/>
      <c r="N155" s="10"/>
      <c r="O155" s="10">
        <f>$B155</f>
        <v>152</v>
      </c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E155" s="10"/>
      <c r="AF155" s="10"/>
      <c r="AG155" s="10"/>
      <c r="AH155" s="10">
        <f>$D155</f>
        <v>86</v>
      </c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</row>
    <row r="156" spans="1:48" ht="13.5" customHeight="1">
      <c r="A156" s="8">
        <v>172</v>
      </c>
      <c r="B156" s="8">
        <v>153</v>
      </c>
      <c r="C156" s="8">
        <v>54</v>
      </c>
      <c r="D156" s="8">
        <v>87</v>
      </c>
      <c r="E156" s="8">
        <v>494</v>
      </c>
      <c r="F156" s="36">
        <v>0.031238425925925926</v>
      </c>
      <c r="G156" s="70" t="s">
        <v>623</v>
      </c>
      <c r="H156" s="70" t="s">
        <v>624</v>
      </c>
      <c r="I156" s="8" t="s">
        <v>535</v>
      </c>
      <c r="J156" s="8" t="s">
        <v>39</v>
      </c>
      <c r="K156" s="8" t="s">
        <v>0</v>
      </c>
      <c r="L156" s="10"/>
      <c r="M156" s="10"/>
      <c r="N156" s="10"/>
      <c r="O156" s="10"/>
      <c r="P156" s="10"/>
      <c r="Q156" s="10"/>
      <c r="R156" s="10">
        <f>$B156</f>
        <v>153</v>
      </c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E156" s="10"/>
      <c r="AF156" s="10"/>
      <c r="AG156" s="10"/>
      <c r="AH156" s="10"/>
      <c r="AI156" s="10"/>
      <c r="AJ156" s="10"/>
      <c r="AK156" s="10">
        <f>$D156</f>
        <v>87</v>
      </c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</row>
    <row r="157" spans="1:48" ht="13.5" customHeight="1">
      <c r="A157" s="8">
        <v>173</v>
      </c>
      <c r="B157" s="8">
        <v>154</v>
      </c>
      <c r="C157" s="8">
        <v>55</v>
      </c>
      <c r="D157" s="8">
        <v>88</v>
      </c>
      <c r="E157" s="8">
        <v>1105</v>
      </c>
      <c r="F157" s="36">
        <v>0.031238541666666664</v>
      </c>
      <c r="G157" s="70" t="s">
        <v>594</v>
      </c>
      <c r="H157" s="70" t="s">
        <v>625</v>
      </c>
      <c r="I157" s="8" t="s">
        <v>535</v>
      </c>
      <c r="J157" s="8" t="s">
        <v>27</v>
      </c>
      <c r="K157" s="8" t="s">
        <v>0</v>
      </c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>
        <f>$B157</f>
        <v>154</v>
      </c>
      <c r="Z157" s="10"/>
      <c r="AA157" s="10"/>
      <c r="AB157" s="10"/>
      <c r="AC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>
        <f>$D157</f>
        <v>88</v>
      </c>
      <c r="AS157" s="10"/>
      <c r="AT157" s="10"/>
      <c r="AU157" s="10"/>
      <c r="AV157" s="10"/>
    </row>
    <row r="158" spans="1:48" ht="13.5" customHeight="1">
      <c r="A158" s="8">
        <v>174</v>
      </c>
      <c r="B158" s="8">
        <v>155</v>
      </c>
      <c r="C158" s="8">
        <v>56</v>
      </c>
      <c r="D158" s="8">
        <v>89</v>
      </c>
      <c r="E158" s="8">
        <v>3024</v>
      </c>
      <c r="F158" s="36">
        <v>0.03127314814814815</v>
      </c>
      <c r="G158" s="70" t="s">
        <v>626</v>
      </c>
      <c r="H158" s="70" t="s">
        <v>627</v>
      </c>
      <c r="I158" s="8" t="s">
        <v>535</v>
      </c>
      <c r="J158" s="8" t="s">
        <v>92</v>
      </c>
      <c r="K158" s="8" t="s">
        <v>0</v>
      </c>
      <c r="L158" s="10"/>
      <c r="M158" s="10"/>
      <c r="N158" s="10"/>
      <c r="O158" s="10"/>
      <c r="P158" s="10"/>
      <c r="Q158" s="10"/>
      <c r="R158" s="10"/>
      <c r="S158" s="10"/>
      <c r="T158" s="10">
        <f>$B158</f>
        <v>155</v>
      </c>
      <c r="U158" s="10"/>
      <c r="V158" s="10"/>
      <c r="W158" s="10"/>
      <c r="X158" s="10"/>
      <c r="Y158" s="10"/>
      <c r="Z158" s="10"/>
      <c r="AA158" s="10"/>
      <c r="AB158" s="10"/>
      <c r="AC158" s="10"/>
      <c r="AE158" s="10"/>
      <c r="AF158" s="10"/>
      <c r="AG158" s="10"/>
      <c r="AH158" s="10"/>
      <c r="AI158" s="10"/>
      <c r="AJ158" s="10"/>
      <c r="AK158" s="10"/>
      <c r="AL158" s="10"/>
      <c r="AM158" s="10">
        <f>$D158</f>
        <v>89</v>
      </c>
      <c r="AN158" s="10"/>
      <c r="AO158" s="10"/>
      <c r="AP158" s="10"/>
      <c r="AQ158" s="10"/>
      <c r="AR158" s="10"/>
      <c r="AS158" s="10"/>
      <c r="AT158" s="10"/>
      <c r="AU158" s="10"/>
      <c r="AV158" s="10"/>
    </row>
    <row r="159" spans="1:48" ht="13.5" customHeight="1">
      <c r="A159" s="8">
        <v>175</v>
      </c>
      <c r="B159" s="8">
        <v>156</v>
      </c>
      <c r="C159" s="8"/>
      <c r="D159" s="8"/>
      <c r="E159" s="8">
        <v>807</v>
      </c>
      <c r="F159" s="36">
        <v>0.03128472222222222</v>
      </c>
      <c r="G159" s="70" t="s">
        <v>500</v>
      </c>
      <c r="H159" s="70" t="s">
        <v>501</v>
      </c>
      <c r="I159" s="8" t="s">
        <v>87</v>
      </c>
      <c r="J159" s="8" t="s">
        <v>150</v>
      </c>
      <c r="K159" s="8" t="s">
        <v>0</v>
      </c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>
        <f>$B159</f>
        <v>156</v>
      </c>
      <c r="W159" s="10"/>
      <c r="X159" s="10"/>
      <c r="Y159" s="10"/>
      <c r="Z159" s="10"/>
      <c r="AA159" s="10"/>
      <c r="AB159" s="10"/>
      <c r="AC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</row>
    <row r="160" spans="1:48" ht="13.5" customHeight="1">
      <c r="A160" s="8">
        <v>178</v>
      </c>
      <c r="B160" s="8">
        <v>157</v>
      </c>
      <c r="C160" s="8">
        <v>57</v>
      </c>
      <c r="D160" s="8">
        <v>90</v>
      </c>
      <c r="E160" s="8">
        <v>58</v>
      </c>
      <c r="F160" s="36">
        <v>0.031377314814814816</v>
      </c>
      <c r="G160" s="70" t="s">
        <v>628</v>
      </c>
      <c r="H160" s="70" t="s">
        <v>544</v>
      </c>
      <c r="I160" s="8" t="s">
        <v>535</v>
      </c>
      <c r="J160" s="8" t="s">
        <v>36</v>
      </c>
      <c r="K160" s="8" t="s">
        <v>0</v>
      </c>
      <c r="L160" s="10">
        <f>$B160</f>
        <v>157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E160" s="10">
        <f>$D160</f>
        <v>90</v>
      </c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</row>
    <row r="161" spans="1:48" ht="13.5" customHeight="1">
      <c r="A161" s="8">
        <v>180</v>
      </c>
      <c r="B161" s="8">
        <v>158</v>
      </c>
      <c r="C161" s="8"/>
      <c r="D161" s="8"/>
      <c r="E161" s="8">
        <v>744</v>
      </c>
      <c r="F161" s="36">
        <v>0.03142361111111111</v>
      </c>
      <c r="G161" s="70" t="s">
        <v>436</v>
      </c>
      <c r="H161" s="70" t="s">
        <v>502</v>
      </c>
      <c r="I161" s="8" t="s">
        <v>87</v>
      </c>
      <c r="J161" s="8" t="s">
        <v>92</v>
      </c>
      <c r="K161" s="8" t="s">
        <v>0</v>
      </c>
      <c r="L161" s="10"/>
      <c r="M161" s="10"/>
      <c r="N161" s="10"/>
      <c r="O161" s="10"/>
      <c r="P161" s="10"/>
      <c r="Q161" s="10"/>
      <c r="R161" s="10"/>
      <c r="S161" s="10"/>
      <c r="T161" s="10">
        <f>$B161</f>
        <v>158</v>
      </c>
      <c r="U161" s="10"/>
      <c r="V161" s="10"/>
      <c r="W161" s="10"/>
      <c r="X161" s="10"/>
      <c r="Y161" s="10"/>
      <c r="Z161" s="10"/>
      <c r="AA161" s="10"/>
      <c r="AB161" s="10"/>
      <c r="AC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</row>
    <row r="162" spans="1:48" ht="13.5" customHeight="1">
      <c r="A162" s="8">
        <v>181</v>
      </c>
      <c r="B162" s="8">
        <v>159</v>
      </c>
      <c r="C162" s="8">
        <v>58</v>
      </c>
      <c r="D162" s="8">
        <v>91</v>
      </c>
      <c r="E162" s="8">
        <v>1579</v>
      </c>
      <c r="F162" s="36">
        <v>0.03144675925925926</v>
      </c>
      <c r="G162" s="70" t="s">
        <v>446</v>
      </c>
      <c r="H162" s="70" t="s">
        <v>629</v>
      </c>
      <c r="I162" s="8" t="s">
        <v>535</v>
      </c>
      <c r="J162" s="8" t="s">
        <v>82</v>
      </c>
      <c r="K162" s="8" t="s">
        <v>0</v>
      </c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>
        <f>$B162</f>
        <v>159</v>
      </c>
      <c r="AC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>
        <f>$D162</f>
        <v>91</v>
      </c>
      <c r="AV162" s="10"/>
    </row>
    <row r="163" spans="1:48" ht="13.5" customHeight="1">
      <c r="A163" s="8">
        <v>182</v>
      </c>
      <c r="B163" s="8">
        <v>160</v>
      </c>
      <c r="C163" s="8"/>
      <c r="D163" s="8"/>
      <c r="E163" s="8">
        <v>715</v>
      </c>
      <c r="F163" s="36">
        <v>0.03145833333333333</v>
      </c>
      <c r="G163" s="70" t="s">
        <v>161</v>
      </c>
      <c r="H163" s="70" t="s">
        <v>503</v>
      </c>
      <c r="I163" s="8" t="s">
        <v>87</v>
      </c>
      <c r="J163" s="8" t="s">
        <v>24</v>
      </c>
      <c r="K163" s="8" t="s">
        <v>0</v>
      </c>
      <c r="L163" s="10"/>
      <c r="M163" s="10"/>
      <c r="N163" s="10"/>
      <c r="O163" s="10"/>
      <c r="P163" s="10"/>
      <c r="Q163" s="10"/>
      <c r="R163" s="10"/>
      <c r="S163" s="10">
        <f>$B163</f>
        <v>160</v>
      </c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</row>
    <row r="164" spans="1:48" ht="13.5" customHeight="1">
      <c r="A164" s="8">
        <v>184</v>
      </c>
      <c r="B164" s="8">
        <v>161</v>
      </c>
      <c r="C164" s="8"/>
      <c r="D164" s="8"/>
      <c r="E164" s="8">
        <v>1815</v>
      </c>
      <c r="F164" s="36">
        <v>0.031643518518518515</v>
      </c>
      <c r="G164" s="70" t="s">
        <v>417</v>
      </c>
      <c r="H164" s="70" t="s">
        <v>504</v>
      </c>
      <c r="I164" s="8" t="s">
        <v>87</v>
      </c>
      <c r="J164" s="8" t="s">
        <v>39</v>
      </c>
      <c r="K164" s="8" t="s">
        <v>0</v>
      </c>
      <c r="L164" s="10"/>
      <c r="M164" s="10"/>
      <c r="N164" s="10"/>
      <c r="O164" s="10"/>
      <c r="P164" s="10"/>
      <c r="Q164" s="10"/>
      <c r="R164" s="10">
        <f>$B164</f>
        <v>161</v>
      </c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</row>
    <row r="165" spans="1:48" ht="13.5" customHeight="1">
      <c r="A165" s="8">
        <v>185</v>
      </c>
      <c r="B165" s="8">
        <v>162</v>
      </c>
      <c r="C165" s="8"/>
      <c r="D165" s="8"/>
      <c r="E165" s="8">
        <v>644</v>
      </c>
      <c r="F165" s="36">
        <v>0.03166666666666667</v>
      </c>
      <c r="G165" s="70" t="s">
        <v>505</v>
      </c>
      <c r="H165" s="70" t="s">
        <v>506</v>
      </c>
      <c r="I165" s="8" t="s">
        <v>87</v>
      </c>
      <c r="J165" s="8" t="s">
        <v>24</v>
      </c>
      <c r="K165" s="8" t="s">
        <v>0</v>
      </c>
      <c r="L165" s="10"/>
      <c r="M165" s="10"/>
      <c r="N165" s="10"/>
      <c r="O165" s="10"/>
      <c r="P165" s="10"/>
      <c r="Q165" s="10"/>
      <c r="R165" s="10"/>
      <c r="S165" s="10">
        <f>$B165</f>
        <v>162</v>
      </c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</row>
    <row r="166" spans="1:48" ht="13.5" customHeight="1">
      <c r="A166" s="8">
        <v>187</v>
      </c>
      <c r="B166" s="8">
        <v>163</v>
      </c>
      <c r="C166" s="8"/>
      <c r="D166" s="8"/>
      <c r="E166" s="8">
        <v>1747</v>
      </c>
      <c r="F166" s="36">
        <v>0.031712962962962964</v>
      </c>
      <c r="G166" s="70" t="s">
        <v>507</v>
      </c>
      <c r="H166" s="70" t="s">
        <v>508</v>
      </c>
      <c r="I166" s="8" t="s">
        <v>87</v>
      </c>
      <c r="J166" s="8" t="s">
        <v>28</v>
      </c>
      <c r="K166" s="8" t="s">
        <v>0</v>
      </c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>
        <f>$B166</f>
        <v>163</v>
      </c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</row>
    <row r="167" spans="1:48" ht="13.5" customHeight="1">
      <c r="A167" s="8">
        <v>190</v>
      </c>
      <c r="B167" s="8">
        <v>164</v>
      </c>
      <c r="C167" s="8">
        <v>30</v>
      </c>
      <c r="D167" s="8">
        <v>92</v>
      </c>
      <c r="E167" s="8">
        <v>1050</v>
      </c>
      <c r="F167" s="36">
        <v>0.031747685185185184</v>
      </c>
      <c r="G167" s="70" t="s">
        <v>419</v>
      </c>
      <c r="H167" s="70" t="s">
        <v>630</v>
      </c>
      <c r="I167" s="8" t="s">
        <v>542</v>
      </c>
      <c r="J167" s="8" t="s">
        <v>26</v>
      </c>
      <c r="K167" s="8" t="s">
        <v>0</v>
      </c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>
        <f>$B167</f>
        <v>164</v>
      </c>
      <c r="Y167" s="10"/>
      <c r="Z167" s="10"/>
      <c r="AA167" s="10"/>
      <c r="AB167" s="10"/>
      <c r="AC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>
        <f>$D167</f>
        <v>92</v>
      </c>
      <c r="AR167" s="10"/>
      <c r="AS167" s="10"/>
      <c r="AT167" s="10"/>
      <c r="AU167" s="10"/>
      <c r="AV167" s="10"/>
    </row>
    <row r="168" spans="1:48" ht="13.5" customHeight="1">
      <c r="A168" s="8">
        <v>191</v>
      </c>
      <c r="B168" s="8">
        <v>165</v>
      </c>
      <c r="C168" s="8">
        <v>59</v>
      </c>
      <c r="D168" s="8">
        <v>93</v>
      </c>
      <c r="E168" s="8">
        <v>968</v>
      </c>
      <c r="F168" s="36">
        <v>0.03177083333333333</v>
      </c>
      <c r="G168" s="70" t="s">
        <v>401</v>
      </c>
      <c r="H168" s="70" t="s">
        <v>631</v>
      </c>
      <c r="I168" s="8" t="s">
        <v>535</v>
      </c>
      <c r="J168" s="8" t="s">
        <v>26</v>
      </c>
      <c r="K168" s="8" t="s">
        <v>0</v>
      </c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>
        <f>$B168</f>
        <v>165</v>
      </c>
      <c r="Y168" s="10"/>
      <c r="Z168" s="10"/>
      <c r="AA168" s="10"/>
      <c r="AB168" s="10"/>
      <c r="AC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>
        <f>$D168</f>
        <v>93</v>
      </c>
      <c r="AR168" s="10"/>
      <c r="AS168" s="10"/>
      <c r="AT168" s="10"/>
      <c r="AU168" s="10"/>
      <c r="AV168" s="10"/>
    </row>
    <row r="169" spans="1:48" ht="13.5" customHeight="1">
      <c r="A169" s="8">
        <v>192</v>
      </c>
      <c r="B169" s="8">
        <v>166</v>
      </c>
      <c r="C169" s="8">
        <v>5</v>
      </c>
      <c r="D169" s="8">
        <v>94</v>
      </c>
      <c r="E169" s="8">
        <v>758</v>
      </c>
      <c r="F169" s="36">
        <v>0.031782407407407405</v>
      </c>
      <c r="G169" s="70" t="s">
        <v>433</v>
      </c>
      <c r="H169" s="70" t="s">
        <v>632</v>
      </c>
      <c r="I169" s="8" t="s">
        <v>574</v>
      </c>
      <c r="J169" s="8" t="s">
        <v>25</v>
      </c>
      <c r="K169" s="8" t="s">
        <v>0</v>
      </c>
      <c r="L169" s="10"/>
      <c r="M169" s="10"/>
      <c r="N169" s="10"/>
      <c r="O169" s="10"/>
      <c r="P169" s="10"/>
      <c r="Q169" s="10"/>
      <c r="R169" s="10"/>
      <c r="S169" s="10"/>
      <c r="T169" s="10"/>
      <c r="U169" s="10">
        <f>$B169</f>
        <v>166</v>
      </c>
      <c r="V169" s="10"/>
      <c r="W169" s="10"/>
      <c r="X169" s="10"/>
      <c r="Y169" s="10"/>
      <c r="Z169" s="10"/>
      <c r="AA169" s="10"/>
      <c r="AB169" s="10"/>
      <c r="AC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>
        <f>$D169</f>
        <v>94</v>
      </c>
      <c r="AO169" s="10"/>
      <c r="AP169" s="10"/>
      <c r="AQ169" s="10"/>
      <c r="AR169" s="10"/>
      <c r="AS169" s="10"/>
      <c r="AT169" s="10"/>
      <c r="AU169" s="10"/>
      <c r="AV169" s="10"/>
    </row>
    <row r="170" spans="1:48" ht="13.5" customHeight="1">
      <c r="A170" s="8">
        <v>195</v>
      </c>
      <c r="B170" s="8">
        <v>167</v>
      </c>
      <c r="C170" s="8"/>
      <c r="D170" s="8"/>
      <c r="E170" s="8">
        <v>1350</v>
      </c>
      <c r="F170" s="36">
        <v>0.031875</v>
      </c>
      <c r="G170" s="70" t="s">
        <v>411</v>
      </c>
      <c r="H170" s="70" t="s">
        <v>509</v>
      </c>
      <c r="I170" s="8" t="s">
        <v>87</v>
      </c>
      <c r="J170" s="8" t="s">
        <v>41</v>
      </c>
      <c r="K170" s="8" t="s">
        <v>0</v>
      </c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>
        <f>$B170</f>
        <v>167</v>
      </c>
      <c r="AA170" s="10"/>
      <c r="AB170" s="10"/>
      <c r="AC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</row>
    <row r="171" spans="1:48" ht="13.5" customHeight="1">
      <c r="A171" s="8">
        <v>196</v>
      </c>
      <c r="B171" s="8">
        <v>168</v>
      </c>
      <c r="C171" s="8"/>
      <c r="D171" s="8"/>
      <c r="E171" s="8">
        <v>725</v>
      </c>
      <c r="F171" s="36">
        <v>0.031886574074074074</v>
      </c>
      <c r="G171" s="70" t="s">
        <v>415</v>
      </c>
      <c r="H171" s="70" t="s">
        <v>403</v>
      </c>
      <c r="I171" s="8" t="s">
        <v>87</v>
      </c>
      <c r="J171" s="8" t="s">
        <v>92</v>
      </c>
      <c r="K171" s="8" t="s">
        <v>0</v>
      </c>
      <c r="L171" s="10"/>
      <c r="M171" s="10"/>
      <c r="N171" s="10"/>
      <c r="O171" s="10"/>
      <c r="P171" s="10"/>
      <c r="Q171" s="10"/>
      <c r="R171" s="10"/>
      <c r="S171" s="10"/>
      <c r="T171" s="10">
        <f>$B171</f>
        <v>168</v>
      </c>
      <c r="U171" s="10"/>
      <c r="V171" s="10"/>
      <c r="W171" s="10"/>
      <c r="X171" s="10"/>
      <c r="Y171" s="10"/>
      <c r="Z171" s="10"/>
      <c r="AA171" s="10"/>
      <c r="AB171" s="10"/>
      <c r="AC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</row>
    <row r="172" spans="1:48" ht="13.5" customHeight="1">
      <c r="A172" s="8">
        <v>197</v>
      </c>
      <c r="B172" s="8">
        <v>169</v>
      </c>
      <c r="C172" s="8"/>
      <c r="D172" s="8"/>
      <c r="E172" s="8">
        <v>1103</v>
      </c>
      <c r="F172" s="36">
        <v>0.031886689814814816</v>
      </c>
      <c r="G172" s="70" t="s">
        <v>494</v>
      </c>
      <c r="H172" s="70" t="s">
        <v>315</v>
      </c>
      <c r="I172" s="8" t="s">
        <v>87</v>
      </c>
      <c r="J172" s="8" t="s">
        <v>27</v>
      </c>
      <c r="K172" s="8" t="s">
        <v>0</v>
      </c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>
        <f>$B172</f>
        <v>169</v>
      </c>
      <c r="Z172" s="10"/>
      <c r="AA172" s="10"/>
      <c r="AB172" s="10"/>
      <c r="AC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</row>
    <row r="173" spans="1:48" ht="13.5" customHeight="1">
      <c r="A173" s="8">
        <v>199</v>
      </c>
      <c r="B173" s="8">
        <v>170</v>
      </c>
      <c r="C173" s="8"/>
      <c r="D173" s="8"/>
      <c r="E173" s="8">
        <v>455</v>
      </c>
      <c r="F173" s="36">
        <v>0.031921296296296295</v>
      </c>
      <c r="G173" s="70" t="s">
        <v>510</v>
      </c>
      <c r="H173" s="70" t="s">
        <v>206</v>
      </c>
      <c r="I173" s="8" t="s">
        <v>87</v>
      </c>
      <c r="J173" s="8" t="s">
        <v>75</v>
      </c>
      <c r="K173" s="8" t="s">
        <v>0</v>
      </c>
      <c r="L173" s="10"/>
      <c r="M173" s="10"/>
      <c r="N173" s="10"/>
      <c r="O173" s="10"/>
      <c r="P173" s="10">
        <f>$B173</f>
        <v>170</v>
      </c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</row>
    <row r="174" spans="1:48" ht="13.5" customHeight="1">
      <c r="A174" s="8">
        <v>200</v>
      </c>
      <c r="B174" s="8">
        <v>171</v>
      </c>
      <c r="C174" s="8">
        <v>31</v>
      </c>
      <c r="D174" s="8">
        <v>95</v>
      </c>
      <c r="E174" s="8">
        <v>772</v>
      </c>
      <c r="F174" s="36">
        <v>0.03193287037037037</v>
      </c>
      <c r="G174" s="70" t="s">
        <v>454</v>
      </c>
      <c r="H174" s="70" t="s">
        <v>633</v>
      </c>
      <c r="I174" s="8" t="s">
        <v>542</v>
      </c>
      <c r="J174" s="8" t="s">
        <v>25</v>
      </c>
      <c r="K174" s="8" t="s">
        <v>0</v>
      </c>
      <c r="L174" s="10"/>
      <c r="M174" s="10"/>
      <c r="N174" s="10"/>
      <c r="O174" s="10"/>
      <c r="P174" s="10"/>
      <c r="Q174" s="10"/>
      <c r="R174" s="10"/>
      <c r="S174" s="10"/>
      <c r="T174" s="10"/>
      <c r="U174" s="10">
        <f>$B174</f>
        <v>171</v>
      </c>
      <c r="V174" s="10"/>
      <c r="W174" s="10"/>
      <c r="X174" s="10"/>
      <c r="Y174" s="10"/>
      <c r="Z174" s="10"/>
      <c r="AA174" s="10"/>
      <c r="AB174" s="10"/>
      <c r="AC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>
        <f>$D174</f>
        <v>95</v>
      </c>
      <c r="AO174" s="10"/>
      <c r="AP174" s="10"/>
      <c r="AQ174" s="10"/>
      <c r="AR174" s="10"/>
      <c r="AS174" s="10"/>
      <c r="AT174" s="10"/>
      <c r="AU174" s="10"/>
      <c r="AV174" s="10"/>
    </row>
    <row r="175" spans="1:48" ht="13.5" customHeight="1">
      <c r="A175" s="8">
        <v>201</v>
      </c>
      <c r="B175" s="8">
        <v>172</v>
      </c>
      <c r="C175" s="8">
        <v>60</v>
      </c>
      <c r="D175" s="8">
        <v>96</v>
      </c>
      <c r="E175" s="8">
        <v>498</v>
      </c>
      <c r="F175" s="36">
        <v>0.03194444444444444</v>
      </c>
      <c r="G175" s="70" t="s">
        <v>529</v>
      </c>
      <c r="H175" s="70" t="s">
        <v>634</v>
      </c>
      <c r="I175" s="8" t="s">
        <v>535</v>
      </c>
      <c r="J175" s="8" t="s">
        <v>39</v>
      </c>
      <c r="K175" s="8" t="s">
        <v>0</v>
      </c>
      <c r="L175" s="10"/>
      <c r="M175" s="10"/>
      <c r="N175" s="10"/>
      <c r="O175" s="10"/>
      <c r="P175" s="10"/>
      <c r="Q175" s="10"/>
      <c r="R175" s="10">
        <f>$B175</f>
        <v>172</v>
      </c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E175" s="10"/>
      <c r="AF175" s="10"/>
      <c r="AG175" s="10"/>
      <c r="AH175" s="10"/>
      <c r="AI175" s="10"/>
      <c r="AJ175" s="10"/>
      <c r="AK175" s="10">
        <f>$D175</f>
        <v>96</v>
      </c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</row>
    <row r="176" spans="1:48" ht="13.5" customHeight="1">
      <c r="A176" s="8">
        <v>203</v>
      </c>
      <c r="B176" s="8">
        <v>173</v>
      </c>
      <c r="C176" s="8">
        <v>32</v>
      </c>
      <c r="D176" s="8">
        <v>97</v>
      </c>
      <c r="E176" s="8">
        <v>1660</v>
      </c>
      <c r="F176" s="36">
        <v>0.03200231481481481</v>
      </c>
      <c r="G176" s="70" t="s">
        <v>635</v>
      </c>
      <c r="H176" s="70" t="s">
        <v>636</v>
      </c>
      <c r="I176" s="8" t="s">
        <v>542</v>
      </c>
      <c r="J176" s="8" t="s">
        <v>28</v>
      </c>
      <c r="K176" s="8" t="s">
        <v>0</v>
      </c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>
        <f>$B176</f>
        <v>173</v>
      </c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>
        <f>$D176</f>
        <v>97</v>
      </c>
    </row>
    <row r="177" spans="1:48" ht="13.5" customHeight="1">
      <c r="A177" s="8">
        <v>204</v>
      </c>
      <c r="B177" s="8">
        <v>174</v>
      </c>
      <c r="C177" s="8">
        <v>61</v>
      </c>
      <c r="D177" s="8">
        <v>98</v>
      </c>
      <c r="E177" s="8">
        <v>666</v>
      </c>
      <c r="F177" s="36">
        <v>0.032025462962962964</v>
      </c>
      <c r="G177" s="70" t="s">
        <v>411</v>
      </c>
      <c r="H177" s="70" t="s">
        <v>637</v>
      </c>
      <c r="I177" s="8" t="s">
        <v>535</v>
      </c>
      <c r="J177" s="8" t="s">
        <v>24</v>
      </c>
      <c r="K177" s="8" t="s">
        <v>0</v>
      </c>
      <c r="L177" s="10"/>
      <c r="M177" s="10"/>
      <c r="N177" s="10"/>
      <c r="O177" s="10"/>
      <c r="P177" s="10"/>
      <c r="Q177" s="10"/>
      <c r="R177" s="10"/>
      <c r="S177" s="10">
        <f>$B177</f>
        <v>174</v>
      </c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E177" s="10"/>
      <c r="AF177" s="10"/>
      <c r="AG177" s="10"/>
      <c r="AH177" s="10"/>
      <c r="AI177" s="10"/>
      <c r="AJ177" s="10"/>
      <c r="AK177" s="10"/>
      <c r="AL177" s="10">
        <f>$D177</f>
        <v>98</v>
      </c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</row>
    <row r="178" spans="1:48" ht="13.5" customHeight="1">
      <c r="A178" s="8">
        <v>205</v>
      </c>
      <c r="B178" s="8">
        <v>175</v>
      </c>
      <c r="C178" s="8">
        <v>33</v>
      </c>
      <c r="D178" s="8">
        <v>99</v>
      </c>
      <c r="E178" s="8">
        <v>1297</v>
      </c>
      <c r="F178" s="36">
        <v>0.03207175925925926</v>
      </c>
      <c r="G178" s="70" t="s">
        <v>507</v>
      </c>
      <c r="H178" s="70" t="s">
        <v>638</v>
      </c>
      <c r="I178" s="8" t="s">
        <v>542</v>
      </c>
      <c r="J178" s="8" t="s">
        <v>41</v>
      </c>
      <c r="K178" s="8" t="s">
        <v>0</v>
      </c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>
        <f>$B178</f>
        <v>175</v>
      </c>
      <c r="AA178" s="10"/>
      <c r="AB178" s="10"/>
      <c r="AC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>
        <f>$D178</f>
        <v>99</v>
      </c>
      <c r="AT178" s="10"/>
      <c r="AU178" s="10"/>
      <c r="AV178" s="10"/>
    </row>
    <row r="179" spans="1:48" ht="13.5" customHeight="1">
      <c r="A179" s="8">
        <v>206</v>
      </c>
      <c r="B179" s="8">
        <v>176</v>
      </c>
      <c r="C179" s="8">
        <v>1</v>
      </c>
      <c r="D179" s="8">
        <v>100</v>
      </c>
      <c r="E179" s="8">
        <v>51</v>
      </c>
      <c r="F179" s="36">
        <v>0.03210648148148148</v>
      </c>
      <c r="G179" s="70" t="s">
        <v>421</v>
      </c>
      <c r="H179" s="70" t="s">
        <v>639</v>
      </c>
      <c r="I179" s="8" t="s">
        <v>640</v>
      </c>
      <c r="J179" s="8" t="s">
        <v>36</v>
      </c>
      <c r="K179" s="8" t="s">
        <v>0</v>
      </c>
      <c r="L179" s="10">
        <f>$B179</f>
        <v>176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E179" s="10">
        <f>$D179</f>
        <v>100</v>
      </c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</row>
    <row r="180" spans="1:48" ht="13.5" customHeight="1">
      <c r="A180" s="8">
        <v>208</v>
      </c>
      <c r="B180" s="8">
        <v>178</v>
      </c>
      <c r="C180" s="8">
        <v>34</v>
      </c>
      <c r="D180" s="8">
        <v>101</v>
      </c>
      <c r="E180" s="8">
        <v>1528</v>
      </c>
      <c r="F180" s="36">
        <v>0.032129629629629626</v>
      </c>
      <c r="G180" s="70" t="s">
        <v>641</v>
      </c>
      <c r="H180" s="70" t="s">
        <v>337</v>
      </c>
      <c r="I180" s="8" t="s">
        <v>542</v>
      </c>
      <c r="J180" s="8" t="s">
        <v>60</v>
      </c>
      <c r="K180" s="8" t="s">
        <v>0</v>
      </c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>
        <f>$B180</f>
        <v>178</v>
      </c>
      <c r="AB180" s="10"/>
      <c r="AC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>
        <f>$D180</f>
        <v>101</v>
      </c>
      <c r="AU180" s="10"/>
      <c r="AV180" s="10"/>
    </row>
    <row r="181" spans="1:48" ht="13.5" customHeight="1">
      <c r="A181" s="8">
        <v>209</v>
      </c>
      <c r="B181" s="8">
        <v>179</v>
      </c>
      <c r="C181" s="8">
        <v>35</v>
      </c>
      <c r="D181" s="8">
        <v>102</v>
      </c>
      <c r="E181" s="8">
        <v>306</v>
      </c>
      <c r="F181" s="36">
        <v>0.0321412037037037</v>
      </c>
      <c r="G181" s="70" t="s">
        <v>454</v>
      </c>
      <c r="H181" s="70" t="s">
        <v>642</v>
      </c>
      <c r="I181" s="8" t="s">
        <v>542</v>
      </c>
      <c r="J181" s="8" t="s">
        <v>38</v>
      </c>
      <c r="K181" s="8" t="s">
        <v>0</v>
      </c>
      <c r="L181" s="10"/>
      <c r="M181" s="10"/>
      <c r="N181" s="10"/>
      <c r="O181" s="10"/>
      <c r="P181" s="10"/>
      <c r="Q181" s="10">
        <f>$B181</f>
        <v>179</v>
      </c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E181" s="10"/>
      <c r="AF181" s="10"/>
      <c r="AG181" s="10"/>
      <c r="AH181" s="10"/>
      <c r="AI181" s="10"/>
      <c r="AJ181" s="10">
        <f>$D181</f>
        <v>102</v>
      </c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</row>
    <row r="182" spans="1:48" ht="13.5" customHeight="1">
      <c r="A182" s="8">
        <v>213</v>
      </c>
      <c r="B182" s="8">
        <v>180</v>
      </c>
      <c r="C182" s="8">
        <v>62</v>
      </c>
      <c r="D182" s="8">
        <v>103</v>
      </c>
      <c r="E182" s="8">
        <v>1563</v>
      </c>
      <c r="F182" s="36">
        <v>0.03233796296296296</v>
      </c>
      <c r="G182" s="70" t="s">
        <v>643</v>
      </c>
      <c r="H182" s="70" t="s">
        <v>644</v>
      </c>
      <c r="I182" s="8" t="s">
        <v>535</v>
      </c>
      <c r="J182" s="8" t="s">
        <v>82</v>
      </c>
      <c r="K182" s="8" t="s">
        <v>0</v>
      </c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>
        <f>$B182</f>
        <v>180</v>
      </c>
      <c r="AC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>
        <f>$D182</f>
        <v>103</v>
      </c>
      <c r="AV182" s="10"/>
    </row>
    <row r="183" spans="1:48" ht="13.5" customHeight="1">
      <c r="A183" s="8">
        <v>214</v>
      </c>
      <c r="B183" s="8">
        <v>181</v>
      </c>
      <c r="C183" s="8"/>
      <c r="D183" s="8"/>
      <c r="E183" s="8">
        <v>1238</v>
      </c>
      <c r="F183" s="36">
        <v>0.03238425925925926</v>
      </c>
      <c r="G183" s="70" t="s">
        <v>431</v>
      </c>
      <c r="H183" s="70" t="s">
        <v>511</v>
      </c>
      <c r="I183" s="8" t="s">
        <v>87</v>
      </c>
      <c r="J183" s="8" t="s">
        <v>41</v>
      </c>
      <c r="K183" s="8" t="s">
        <v>0</v>
      </c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>
        <f>$B183</f>
        <v>181</v>
      </c>
      <c r="AA183" s="10"/>
      <c r="AB183" s="10"/>
      <c r="AC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</row>
    <row r="184" spans="1:48" ht="13.5" customHeight="1">
      <c r="A184" s="8">
        <v>215</v>
      </c>
      <c r="B184" s="8">
        <v>182</v>
      </c>
      <c r="C184" s="8">
        <v>36</v>
      </c>
      <c r="D184" s="8">
        <v>104</v>
      </c>
      <c r="E184" s="8">
        <v>497</v>
      </c>
      <c r="F184" s="36">
        <v>0.03239583333333333</v>
      </c>
      <c r="G184" s="70" t="s">
        <v>105</v>
      </c>
      <c r="H184" s="70" t="s">
        <v>645</v>
      </c>
      <c r="I184" s="8" t="s">
        <v>542</v>
      </c>
      <c r="J184" s="8" t="s">
        <v>39</v>
      </c>
      <c r="K184" s="8" t="s">
        <v>0</v>
      </c>
      <c r="L184" s="10"/>
      <c r="M184" s="10"/>
      <c r="N184" s="10"/>
      <c r="O184" s="10"/>
      <c r="P184" s="10"/>
      <c r="Q184" s="10"/>
      <c r="R184" s="10">
        <f>$B184</f>
        <v>182</v>
      </c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E184" s="10"/>
      <c r="AF184" s="10"/>
      <c r="AG184" s="10"/>
      <c r="AH184" s="10"/>
      <c r="AI184" s="10"/>
      <c r="AJ184" s="10"/>
      <c r="AK184" s="10">
        <f>$D184</f>
        <v>104</v>
      </c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</row>
    <row r="185" spans="1:48" ht="13.5" customHeight="1">
      <c r="A185" s="8">
        <v>218</v>
      </c>
      <c r="B185" s="8">
        <v>183</v>
      </c>
      <c r="C185" s="8">
        <v>6</v>
      </c>
      <c r="D185" s="8">
        <v>105</v>
      </c>
      <c r="E185" s="8">
        <v>1130</v>
      </c>
      <c r="F185" s="36">
        <v>0.03256944444444444</v>
      </c>
      <c r="G185" s="70" t="s">
        <v>494</v>
      </c>
      <c r="H185" s="70" t="s">
        <v>646</v>
      </c>
      <c r="I185" s="8" t="s">
        <v>574</v>
      </c>
      <c r="J185" s="8" t="s">
        <v>27</v>
      </c>
      <c r="K185" s="8" t="s">
        <v>0</v>
      </c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>
        <f>$B185</f>
        <v>183</v>
      </c>
      <c r="Z185" s="10"/>
      <c r="AA185" s="10"/>
      <c r="AB185" s="10"/>
      <c r="AC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>
        <f>$D185</f>
        <v>105</v>
      </c>
      <c r="AS185" s="10"/>
      <c r="AT185" s="10"/>
      <c r="AU185" s="10"/>
      <c r="AV185" s="10"/>
    </row>
    <row r="186" spans="1:48" ht="13.5" customHeight="1">
      <c r="A186" s="8">
        <v>219</v>
      </c>
      <c r="B186" s="8">
        <v>184</v>
      </c>
      <c r="C186" s="8">
        <v>37</v>
      </c>
      <c r="D186" s="8">
        <v>106</v>
      </c>
      <c r="E186" s="8">
        <v>96</v>
      </c>
      <c r="F186" s="36">
        <v>0.03259259259259259</v>
      </c>
      <c r="G186" s="70" t="s">
        <v>105</v>
      </c>
      <c r="H186" s="70" t="s">
        <v>161</v>
      </c>
      <c r="I186" s="8" t="s">
        <v>542</v>
      </c>
      <c r="J186" s="8" t="s">
        <v>36</v>
      </c>
      <c r="K186" s="8" t="s">
        <v>0</v>
      </c>
      <c r="L186" s="10">
        <f>$B186</f>
        <v>184</v>
      </c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E186" s="10">
        <f>$D186</f>
        <v>106</v>
      </c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</row>
    <row r="187" spans="1:48" ht="13.5" customHeight="1">
      <c r="A187" s="8">
        <v>221</v>
      </c>
      <c r="B187" s="8">
        <v>185</v>
      </c>
      <c r="C187" s="8">
        <v>7</v>
      </c>
      <c r="D187" s="8">
        <v>107</v>
      </c>
      <c r="E187" s="8">
        <v>706</v>
      </c>
      <c r="F187" s="36">
        <v>0.032650462962962964</v>
      </c>
      <c r="G187" s="70" t="s">
        <v>647</v>
      </c>
      <c r="H187" s="70" t="s">
        <v>648</v>
      </c>
      <c r="I187" s="8" t="s">
        <v>574</v>
      </c>
      <c r="J187" s="8" t="s">
        <v>24</v>
      </c>
      <c r="K187" s="8" t="s">
        <v>0</v>
      </c>
      <c r="L187" s="10"/>
      <c r="M187" s="10"/>
      <c r="N187" s="10"/>
      <c r="O187" s="10"/>
      <c r="P187" s="10"/>
      <c r="Q187" s="10"/>
      <c r="R187" s="10"/>
      <c r="S187" s="10">
        <f>$B187</f>
        <v>185</v>
      </c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E187" s="10"/>
      <c r="AF187" s="10"/>
      <c r="AG187" s="10"/>
      <c r="AH187" s="10"/>
      <c r="AI187" s="10"/>
      <c r="AJ187" s="10"/>
      <c r="AK187" s="10"/>
      <c r="AL187" s="10">
        <f>$D187</f>
        <v>107</v>
      </c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</row>
    <row r="188" spans="1:48" ht="13.5" customHeight="1">
      <c r="A188" s="8">
        <v>223</v>
      </c>
      <c r="B188" s="8">
        <v>186</v>
      </c>
      <c r="C188" s="8">
        <v>63</v>
      </c>
      <c r="D188" s="8">
        <v>108</v>
      </c>
      <c r="E188" s="8">
        <v>1519</v>
      </c>
      <c r="F188" s="36">
        <v>0.0328125</v>
      </c>
      <c r="G188" s="70" t="s">
        <v>161</v>
      </c>
      <c r="H188" s="70" t="s">
        <v>368</v>
      </c>
      <c r="I188" s="8" t="s">
        <v>535</v>
      </c>
      <c r="J188" s="8" t="s">
        <v>60</v>
      </c>
      <c r="K188" s="8" t="s">
        <v>0</v>
      </c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>
        <f>$B188</f>
        <v>186</v>
      </c>
      <c r="AB188" s="10"/>
      <c r="AC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>
        <f>$D188</f>
        <v>108</v>
      </c>
      <c r="AU188" s="10"/>
      <c r="AV188" s="10"/>
    </row>
    <row r="189" spans="1:48" ht="13.5" customHeight="1">
      <c r="A189" s="8">
        <v>224</v>
      </c>
      <c r="B189" s="8">
        <v>187</v>
      </c>
      <c r="C189" s="8">
        <v>64</v>
      </c>
      <c r="D189" s="8">
        <v>109</v>
      </c>
      <c r="E189" s="8">
        <v>1142</v>
      </c>
      <c r="F189" s="36">
        <v>0.03283564814814815</v>
      </c>
      <c r="G189" s="70" t="s">
        <v>401</v>
      </c>
      <c r="H189" s="70" t="s">
        <v>649</v>
      </c>
      <c r="I189" s="8" t="s">
        <v>535</v>
      </c>
      <c r="J189" s="8" t="s">
        <v>27</v>
      </c>
      <c r="K189" s="8" t="s">
        <v>0</v>
      </c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>
        <f>$B189</f>
        <v>187</v>
      </c>
      <c r="Z189" s="10"/>
      <c r="AA189" s="10"/>
      <c r="AB189" s="10"/>
      <c r="AC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>
        <f>$D189</f>
        <v>109</v>
      </c>
      <c r="AS189" s="10"/>
      <c r="AT189" s="10"/>
      <c r="AU189" s="10"/>
      <c r="AV189" s="10"/>
    </row>
    <row r="190" spans="1:48" ht="13.5" customHeight="1">
      <c r="A190" s="8">
        <v>225</v>
      </c>
      <c r="B190" s="8">
        <v>188</v>
      </c>
      <c r="C190" s="8"/>
      <c r="D190" s="8"/>
      <c r="E190" s="8">
        <v>480</v>
      </c>
      <c r="F190" s="36">
        <v>0.03284722222222222</v>
      </c>
      <c r="G190" s="70" t="s">
        <v>512</v>
      </c>
      <c r="H190" s="70" t="s">
        <v>346</v>
      </c>
      <c r="I190" s="8" t="s">
        <v>87</v>
      </c>
      <c r="J190" s="8" t="s">
        <v>39</v>
      </c>
      <c r="K190" s="8" t="s">
        <v>0</v>
      </c>
      <c r="L190" s="10"/>
      <c r="M190" s="10"/>
      <c r="N190" s="10"/>
      <c r="O190" s="10"/>
      <c r="P190" s="10"/>
      <c r="Q190" s="10"/>
      <c r="R190" s="10">
        <f>$B190</f>
        <v>188</v>
      </c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</row>
    <row r="191" spans="1:48" ht="13.5" customHeight="1">
      <c r="A191" s="8">
        <v>229</v>
      </c>
      <c r="B191" s="8">
        <v>189</v>
      </c>
      <c r="C191" s="8">
        <v>65</v>
      </c>
      <c r="D191" s="8">
        <v>110</v>
      </c>
      <c r="E191" s="8">
        <v>1296</v>
      </c>
      <c r="F191" s="36">
        <v>0.03297453703703704</v>
      </c>
      <c r="G191" s="70" t="s">
        <v>505</v>
      </c>
      <c r="H191" s="70" t="s">
        <v>650</v>
      </c>
      <c r="I191" s="8" t="s">
        <v>535</v>
      </c>
      <c r="J191" s="8" t="s">
        <v>41</v>
      </c>
      <c r="K191" s="8" t="s">
        <v>0</v>
      </c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>
        <f>$B191</f>
        <v>189</v>
      </c>
      <c r="AA191" s="10"/>
      <c r="AB191" s="10"/>
      <c r="AC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>
        <f>$D191</f>
        <v>110</v>
      </c>
      <c r="AT191" s="10"/>
      <c r="AU191" s="10"/>
      <c r="AV191" s="10"/>
    </row>
    <row r="192" spans="1:48" ht="13.5" customHeight="1">
      <c r="A192" s="8">
        <v>230</v>
      </c>
      <c r="B192" s="8">
        <v>190</v>
      </c>
      <c r="C192" s="8"/>
      <c r="D192" s="8"/>
      <c r="E192" s="8">
        <v>1349</v>
      </c>
      <c r="F192" s="36">
        <v>0.03298611111111111</v>
      </c>
      <c r="G192" s="70" t="s">
        <v>497</v>
      </c>
      <c r="H192" s="70" t="s">
        <v>513</v>
      </c>
      <c r="I192" s="8" t="s">
        <v>87</v>
      </c>
      <c r="J192" s="8" t="s">
        <v>41</v>
      </c>
      <c r="K192" s="8" t="s">
        <v>0</v>
      </c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>
        <f>$B192</f>
        <v>190</v>
      </c>
      <c r="AA192" s="10"/>
      <c r="AB192" s="10"/>
      <c r="AC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</row>
    <row r="193" spans="1:48" ht="13.5" customHeight="1">
      <c r="A193" s="8">
        <v>231</v>
      </c>
      <c r="B193" s="8">
        <v>191</v>
      </c>
      <c r="C193" s="8"/>
      <c r="D193" s="8"/>
      <c r="E193" s="8">
        <v>462</v>
      </c>
      <c r="F193" s="36">
        <v>0.032997685185185185</v>
      </c>
      <c r="G193" s="70" t="s">
        <v>307</v>
      </c>
      <c r="H193" s="70" t="s">
        <v>514</v>
      </c>
      <c r="I193" s="8" t="s">
        <v>87</v>
      </c>
      <c r="J193" s="8" t="s">
        <v>75</v>
      </c>
      <c r="K193" s="8" t="s">
        <v>0</v>
      </c>
      <c r="L193" s="10"/>
      <c r="M193" s="10"/>
      <c r="N193" s="10"/>
      <c r="O193" s="10"/>
      <c r="P193" s="10">
        <f>$B193</f>
        <v>191</v>
      </c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</row>
    <row r="194" spans="1:48" ht="13.5" customHeight="1">
      <c r="A194" s="8">
        <v>232</v>
      </c>
      <c r="B194" s="8">
        <v>192</v>
      </c>
      <c r="C194" s="8">
        <v>38</v>
      </c>
      <c r="D194" s="8">
        <v>111</v>
      </c>
      <c r="E194" s="8">
        <v>309</v>
      </c>
      <c r="F194" s="36">
        <v>0.03300925925925926</v>
      </c>
      <c r="G194" s="70" t="s">
        <v>413</v>
      </c>
      <c r="H194" s="70" t="s">
        <v>304</v>
      </c>
      <c r="I194" s="8" t="s">
        <v>542</v>
      </c>
      <c r="J194" s="8" t="s">
        <v>38</v>
      </c>
      <c r="K194" s="8" t="s">
        <v>0</v>
      </c>
      <c r="L194" s="10"/>
      <c r="M194" s="10"/>
      <c r="N194" s="10"/>
      <c r="O194" s="10"/>
      <c r="P194" s="10"/>
      <c r="Q194" s="10">
        <f>$B194</f>
        <v>192</v>
      </c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E194" s="10"/>
      <c r="AF194" s="10"/>
      <c r="AG194" s="10"/>
      <c r="AH194" s="10"/>
      <c r="AI194" s="10"/>
      <c r="AJ194" s="10">
        <f>$D194</f>
        <v>111</v>
      </c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</row>
    <row r="195" spans="1:48" ht="13.5" customHeight="1">
      <c r="A195" s="8">
        <v>233</v>
      </c>
      <c r="B195" s="8">
        <v>190</v>
      </c>
      <c r="C195" s="8">
        <v>39</v>
      </c>
      <c r="D195" s="8">
        <v>112</v>
      </c>
      <c r="E195" s="8">
        <v>1530</v>
      </c>
      <c r="F195" s="36">
        <v>0.03302083333333333</v>
      </c>
      <c r="G195" s="70" t="s">
        <v>543</v>
      </c>
      <c r="H195" s="70" t="s">
        <v>651</v>
      </c>
      <c r="I195" s="8" t="s">
        <v>542</v>
      </c>
      <c r="J195" s="8" t="s">
        <v>60</v>
      </c>
      <c r="K195" s="8" t="s">
        <v>0</v>
      </c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>
        <f>$B195</f>
        <v>190</v>
      </c>
      <c r="AB195" s="10"/>
      <c r="AC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>
        <f>$D195</f>
        <v>112</v>
      </c>
      <c r="AU195" s="10"/>
      <c r="AV195" s="10"/>
    </row>
    <row r="196" spans="1:48" ht="13.5" customHeight="1">
      <c r="A196" s="8">
        <v>236</v>
      </c>
      <c r="B196" s="8">
        <v>194</v>
      </c>
      <c r="C196" s="8">
        <v>66</v>
      </c>
      <c r="D196" s="8">
        <v>113</v>
      </c>
      <c r="E196" s="8">
        <v>1235</v>
      </c>
      <c r="F196" s="36">
        <v>0.033125</v>
      </c>
      <c r="G196" s="70" t="s">
        <v>543</v>
      </c>
      <c r="H196" s="70" t="s">
        <v>652</v>
      </c>
      <c r="I196" s="8" t="s">
        <v>535</v>
      </c>
      <c r="J196" s="8" t="s">
        <v>41</v>
      </c>
      <c r="K196" s="8" t="s">
        <v>0</v>
      </c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>
        <f>$B196</f>
        <v>194</v>
      </c>
      <c r="AA196" s="10"/>
      <c r="AB196" s="10"/>
      <c r="AC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>
        <f>$D196</f>
        <v>113</v>
      </c>
      <c r="AT196" s="10"/>
      <c r="AU196" s="10"/>
      <c r="AV196" s="10"/>
    </row>
    <row r="197" spans="1:48" ht="13.5" customHeight="1">
      <c r="A197" s="8">
        <v>237</v>
      </c>
      <c r="B197" s="8">
        <v>195</v>
      </c>
      <c r="C197" s="8">
        <v>67</v>
      </c>
      <c r="D197" s="8">
        <v>114</v>
      </c>
      <c r="E197" s="8">
        <v>834</v>
      </c>
      <c r="F197" s="36">
        <v>0.033136574074074075</v>
      </c>
      <c r="G197" s="70" t="s">
        <v>529</v>
      </c>
      <c r="H197" s="70" t="s">
        <v>653</v>
      </c>
      <c r="I197" s="8" t="s">
        <v>535</v>
      </c>
      <c r="J197" s="8" t="s">
        <v>40</v>
      </c>
      <c r="K197" s="8" t="s">
        <v>0</v>
      </c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>
        <f>$B197</f>
        <v>195</v>
      </c>
      <c r="X197" s="10"/>
      <c r="Y197" s="10"/>
      <c r="Z197" s="10"/>
      <c r="AA197" s="10"/>
      <c r="AB197" s="10"/>
      <c r="AC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>
        <f>$D197</f>
        <v>114</v>
      </c>
      <c r="AQ197" s="10"/>
      <c r="AR197" s="10"/>
      <c r="AS197" s="10"/>
      <c r="AT197" s="10"/>
      <c r="AU197" s="10"/>
      <c r="AV197" s="10"/>
    </row>
    <row r="198" spans="1:48" ht="13.5" customHeight="1">
      <c r="A198" s="8">
        <v>238</v>
      </c>
      <c r="B198" s="8">
        <v>196</v>
      </c>
      <c r="C198" s="8">
        <v>40</v>
      </c>
      <c r="D198" s="8">
        <v>115</v>
      </c>
      <c r="E198" s="8">
        <v>828</v>
      </c>
      <c r="F198" s="36">
        <v>0.03319444444444444</v>
      </c>
      <c r="G198" s="70" t="s">
        <v>492</v>
      </c>
      <c r="H198" s="70" t="s">
        <v>322</v>
      </c>
      <c r="I198" s="8" t="s">
        <v>542</v>
      </c>
      <c r="J198" s="8" t="s">
        <v>40</v>
      </c>
      <c r="K198" s="8" t="s">
        <v>0</v>
      </c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>
        <f>$B198</f>
        <v>196</v>
      </c>
      <c r="X198" s="10"/>
      <c r="Y198" s="10"/>
      <c r="Z198" s="10"/>
      <c r="AA198" s="10"/>
      <c r="AB198" s="10"/>
      <c r="AC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>
        <f>$D198</f>
        <v>115</v>
      </c>
      <c r="AQ198" s="10"/>
      <c r="AR198" s="10"/>
      <c r="AS198" s="10"/>
      <c r="AT198" s="10"/>
      <c r="AU198" s="10"/>
      <c r="AV198" s="10"/>
    </row>
    <row r="199" spans="1:48" ht="13.5" customHeight="1">
      <c r="A199" s="8">
        <v>240</v>
      </c>
      <c r="B199" s="8">
        <v>197</v>
      </c>
      <c r="C199" s="8"/>
      <c r="D199" s="8"/>
      <c r="E199" s="8">
        <v>1622</v>
      </c>
      <c r="F199" s="36">
        <v>0.0332175925925926</v>
      </c>
      <c r="G199" s="70" t="s">
        <v>515</v>
      </c>
      <c r="H199" s="70" t="s">
        <v>516</v>
      </c>
      <c r="I199" s="8" t="s">
        <v>87</v>
      </c>
      <c r="J199" s="8" t="s">
        <v>28</v>
      </c>
      <c r="K199" s="8" t="s">
        <v>0</v>
      </c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>
        <f>$B199</f>
        <v>197</v>
      </c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</row>
    <row r="200" spans="1:48" ht="13.5" customHeight="1">
      <c r="A200" s="8">
        <v>242</v>
      </c>
      <c r="B200" s="8">
        <v>198</v>
      </c>
      <c r="C200" s="8">
        <v>41</v>
      </c>
      <c r="D200" s="8">
        <v>116</v>
      </c>
      <c r="E200" s="8">
        <v>263</v>
      </c>
      <c r="F200" s="36">
        <v>0.033240740740740744</v>
      </c>
      <c r="G200" s="70" t="s">
        <v>654</v>
      </c>
      <c r="H200" s="70" t="s">
        <v>655</v>
      </c>
      <c r="I200" s="8" t="s">
        <v>542</v>
      </c>
      <c r="J200" s="8" t="s">
        <v>54</v>
      </c>
      <c r="K200" s="8" t="s">
        <v>0</v>
      </c>
      <c r="L200" s="10"/>
      <c r="M200" s="10"/>
      <c r="N200" s="10"/>
      <c r="O200" s="10">
        <f>$B200</f>
        <v>198</v>
      </c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E200" s="10"/>
      <c r="AF200" s="10"/>
      <c r="AG200" s="10"/>
      <c r="AH200" s="10">
        <f>$D200</f>
        <v>116</v>
      </c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</row>
    <row r="201" spans="1:48" ht="13.5" customHeight="1">
      <c r="A201" s="8">
        <v>243</v>
      </c>
      <c r="B201" s="8">
        <v>199</v>
      </c>
      <c r="C201" s="8">
        <v>8</v>
      </c>
      <c r="D201" s="8">
        <v>117</v>
      </c>
      <c r="E201" s="8">
        <v>1775</v>
      </c>
      <c r="F201" s="36">
        <v>0.03325231481481482</v>
      </c>
      <c r="G201" s="70" t="s">
        <v>656</v>
      </c>
      <c r="H201" s="70" t="s">
        <v>657</v>
      </c>
      <c r="I201" s="8" t="s">
        <v>574</v>
      </c>
      <c r="J201" s="8" t="s">
        <v>28</v>
      </c>
      <c r="K201" s="8" t="s">
        <v>0</v>
      </c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>
        <f>$B201</f>
        <v>199</v>
      </c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>
        <f>$D201</f>
        <v>117</v>
      </c>
    </row>
    <row r="202" spans="1:48" ht="13.5" customHeight="1">
      <c r="A202" s="8">
        <v>244</v>
      </c>
      <c r="B202" s="8">
        <v>200</v>
      </c>
      <c r="C202" s="8">
        <v>9</v>
      </c>
      <c r="D202" s="8">
        <v>118</v>
      </c>
      <c r="E202" s="8">
        <v>1632</v>
      </c>
      <c r="F202" s="36">
        <v>0.03326388888888889</v>
      </c>
      <c r="G202" s="70" t="s">
        <v>658</v>
      </c>
      <c r="H202" s="70" t="s">
        <v>659</v>
      </c>
      <c r="I202" s="8" t="s">
        <v>574</v>
      </c>
      <c r="J202" s="8" t="s">
        <v>28</v>
      </c>
      <c r="K202" s="8" t="s">
        <v>0</v>
      </c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>
        <f>$B202</f>
        <v>200</v>
      </c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>
        <f>$D202</f>
        <v>118</v>
      </c>
    </row>
    <row r="203" spans="1:48" ht="13.5" customHeight="1">
      <c r="A203" s="8">
        <v>245</v>
      </c>
      <c r="B203" s="8">
        <v>201</v>
      </c>
      <c r="C203" s="8">
        <v>2</v>
      </c>
      <c r="D203" s="8">
        <v>119</v>
      </c>
      <c r="E203" s="8">
        <v>770</v>
      </c>
      <c r="F203" s="36">
        <v>0.03328703703703704</v>
      </c>
      <c r="G203" s="70" t="s">
        <v>601</v>
      </c>
      <c r="H203" s="70" t="s">
        <v>660</v>
      </c>
      <c r="I203" s="8" t="s">
        <v>640</v>
      </c>
      <c r="J203" s="8" t="s">
        <v>25</v>
      </c>
      <c r="K203" s="8" t="s">
        <v>0</v>
      </c>
      <c r="L203" s="10"/>
      <c r="M203" s="10"/>
      <c r="N203" s="10"/>
      <c r="O203" s="10"/>
      <c r="P203" s="10"/>
      <c r="Q203" s="10"/>
      <c r="R203" s="10"/>
      <c r="S203" s="10"/>
      <c r="T203" s="10"/>
      <c r="U203" s="10">
        <f>$B203</f>
        <v>201</v>
      </c>
      <c r="V203" s="10"/>
      <c r="W203" s="10"/>
      <c r="X203" s="10"/>
      <c r="Y203" s="10"/>
      <c r="Z203" s="10"/>
      <c r="AA203" s="10"/>
      <c r="AB203" s="10"/>
      <c r="AC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>
        <f>$D203</f>
        <v>119</v>
      </c>
      <c r="AO203" s="10"/>
      <c r="AP203" s="10"/>
      <c r="AQ203" s="10"/>
      <c r="AR203" s="10"/>
      <c r="AS203" s="10"/>
      <c r="AT203" s="10"/>
      <c r="AU203" s="10"/>
      <c r="AV203" s="10"/>
    </row>
    <row r="204" spans="1:48" ht="13.5" customHeight="1">
      <c r="A204" s="8">
        <v>247</v>
      </c>
      <c r="B204" s="8">
        <v>202</v>
      </c>
      <c r="C204" s="8">
        <v>42</v>
      </c>
      <c r="D204" s="8">
        <v>120</v>
      </c>
      <c r="E204" s="8">
        <v>1317</v>
      </c>
      <c r="F204" s="36">
        <v>0.033344907407407406</v>
      </c>
      <c r="G204" s="70" t="s">
        <v>507</v>
      </c>
      <c r="H204" s="70" t="s">
        <v>661</v>
      </c>
      <c r="I204" s="8" t="s">
        <v>542</v>
      </c>
      <c r="J204" s="8" t="s">
        <v>41</v>
      </c>
      <c r="K204" s="8" t="s">
        <v>0</v>
      </c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>
        <f>$B204</f>
        <v>202</v>
      </c>
      <c r="AA204" s="10"/>
      <c r="AB204" s="10"/>
      <c r="AC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>
        <f>$D204</f>
        <v>120</v>
      </c>
      <c r="AT204" s="10"/>
      <c r="AU204" s="10"/>
      <c r="AV204" s="10"/>
    </row>
    <row r="205" spans="1:48" ht="13.5" customHeight="1">
      <c r="A205" s="8">
        <v>249</v>
      </c>
      <c r="B205" s="8">
        <v>203</v>
      </c>
      <c r="C205" s="8">
        <v>10</v>
      </c>
      <c r="D205" s="8">
        <v>121</v>
      </c>
      <c r="E205" s="8">
        <v>738</v>
      </c>
      <c r="F205" s="36">
        <v>0.033483796296296296</v>
      </c>
      <c r="G205" s="70" t="s">
        <v>662</v>
      </c>
      <c r="H205" s="70" t="s">
        <v>663</v>
      </c>
      <c r="I205" s="8" t="s">
        <v>574</v>
      </c>
      <c r="J205" s="8" t="s">
        <v>92</v>
      </c>
      <c r="K205" s="8" t="s">
        <v>0</v>
      </c>
      <c r="L205" s="10"/>
      <c r="M205" s="10"/>
      <c r="N205" s="10"/>
      <c r="O205" s="10"/>
      <c r="P205" s="10"/>
      <c r="Q205" s="10"/>
      <c r="R205" s="10"/>
      <c r="S205" s="10"/>
      <c r="T205" s="10">
        <f>$B205</f>
        <v>203</v>
      </c>
      <c r="U205" s="10"/>
      <c r="V205" s="10"/>
      <c r="W205" s="10"/>
      <c r="X205" s="10"/>
      <c r="Y205" s="10"/>
      <c r="Z205" s="10"/>
      <c r="AA205" s="10"/>
      <c r="AB205" s="10"/>
      <c r="AC205" s="10"/>
      <c r="AE205" s="10"/>
      <c r="AF205" s="10"/>
      <c r="AG205" s="10"/>
      <c r="AH205" s="10"/>
      <c r="AI205" s="10"/>
      <c r="AJ205" s="10"/>
      <c r="AK205" s="10"/>
      <c r="AL205" s="10"/>
      <c r="AM205" s="10">
        <f>$D205</f>
        <v>121</v>
      </c>
      <c r="AN205" s="10"/>
      <c r="AO205" s="10"/>
      <c r="AP205" s="10"/>
      <c r="AQ205" s="10"/>
      <c r="AR205" s="10"/>
      <c r="AS205" s="10"/>
      <c r="AT205" s="10"/>
      <c r="AU205" s="10"/>
      <c r="AV205" s="10"/>
    </row>
    <row r="206" spans="1:48" ht="13.5" customHeight="1">
      <c r="A206" s="8">
        <v>251</v>
      </c>
      <c r="B206" s="8">
        <v>204</v>
      </c>
      <c r="C206" s="8">
        <v>43</v>
      </c>
      <c r="D206" s="8">
        <v>122</v>
      </c>
      <c r="E206" s="8">
        <v>700</v>
      </c>
      <c r="F206" s="36">
        <v>0.03350694444444444</v>
      </c>
      <c r="G206" s="70" t="s">
        <v>529</v>
      </c>
      <c r="H206" s="70" t="s">
        <v>590</v>
      </c>
      <c r="I206" s="8" t="s">
        <v>542</v>
      </c>
      <c r="J206" s="8" t="s">
        <v>24</v>
      </c>
      <c r="K206" s="8" t="s">
        <v>0</v>
      </c>
      <c r="L206" s="10"/>
      <c r="M206" s="10"/>
      <c r="N206" s="10"/>
      <c r="O206" s="10"/>
      <c r="P206" s="10"/>
      <c r="Q206" s="10"/>
      <c r="R206" s="10"/>
      <c r="S206" s="10">
        <f>$B206</f>
        <v>204</v>
      </c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E206" s="10"/>
      <c r="AF206" s="10"/>
      <c r="AG206" s="10"/>
      <c r="AH206" s="10"/>
      <c r="AI206" s="10"/>
      <c r="AJ206" s="10"/>
      <c r="AK206" s="10"/>
      <c r="AL206" s="10">
        <f>$D206</f>
        <v>122</v>
      </c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</row>
    <row r="207" spans="1:48" ht="13.5" customHeight="1">
      <c r="A207" s="8">
        <v>253</v>
      </c>
      <c r="B207" s="8">
        <v>205</v>
      </c>
      <c r="C207" s="8">
        <v>68</v>
      </c>
      <c r="D207" s="8">
        <v>123</v>
      </c>
      <c r="E207" s="8">
        <v>1110</v>
      </c>
      <c r="F207" s="36">
        <v>0.03357638888888889</v>
      </c>
      <c r="G207" s="70" t="s">
        <v>450</v>
      </c>
      <c r="H207" s="70" t="s">
        <v>664</v>
      </c>
      <c r="I207" s="8" t="s">
        <v>535</v>
      </c>
      <c r="J207" s="8" t="s">
        <v>27</v>
      </c>
      <c r="K207" s="8" t="s">
        <v>0</v>
      </c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>
        <f>$B207</f>
        <v>205</v>
      </c>
      <c r="Z207" s="10"/>
      <c r="AA207" s="10"/>
      <c r="AB207" s="10"/>
      <c r="AC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>
        <f>$D207</f>
        <v>123</v>
      </c>
      <c r="AS207" s="10"/>
      <c r="AT207" s="10"/>
      <c r="AU207" s="10"/>
      <c r="AV207" s="10"/>
    </row>
    <row r="208" spans="1:48" ht="13.5" customHeight="1">
      <c r="A208" s="8">
        <v>255</v>
      </c>
      <c r="B208" s="8">
        <v>206</v>
      </c>
      <c r="C208" s="8">
        <v>44</v>
      </c>
      <c r="D208" s="8">
        <v>124</v>
      </c>
      <c r="E208" s="8">
        <v>803</v>
      </c>
      <c r="F208" s="36">
        <v>0.0337037037037037</v>
      </c>
      <c r="G208" s="70" t="s">
        <v>577</v>
      </c>
      <c r="H208" s="70" t="s">
        <v>665</v>
      </c>
      <c r="I208" s="8" t="s">
        <v>542</v>
      </c>
      <c r="J208" s="8" t="s">
        <v>150</v>
      </c>
      <c r="K208" s="8" t="s">
        <v>0</v>
      </c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>
        <f>$B208</f>
        <v>206</v>
      </c>
      <c r="W208" s="10"/>
      <c r="X208" s="10"/>
      <c r="Y208" s="10"/>
      <c r="Z208" s="10"/>
      <c r="AA208" s="10"/>
      <c r="AB208" s="10"/>
      <c r="AC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>
        <f>$D208</f>
        <v>124</v>
      </c>
      <c r="AP208" s="10"/>
      <c r="AQ208" s="10"/>
      <c r="AR208" s="10"/>
      <c r="AS208" s="10"/>
      <c r="AT208" s="10"/>
      <c r="AU208" s="10"/>
      <c r="AV208" s="10"/>
    </row>
    <row r="209" spans="1:48" ht="13.5" customHeight="1">
      <c r="A209" s="8">
        <v>256</v>
      </c>
      <c r="B209" s="8">
        <v>207</v>
      </c>
      <c r="C209" s="8">
        <v>45</v>
      </c>
      <c r="D209" s="8">
        <v>125</v>
      </c>
      <c r="E209" s="8">
        <v>729</v>
      </c>
      <c r="F209" s="36">
        <v>0.033796296296296297</v>
      </c>
      <c r="G209" s="70" t="s">
        <v>666</v>
      </c>
      <c r="H209" s="70" t="s">
        <v>531</v>
      </c>
      <c r="I209" s="8" t="s">
        <v>542</v>
      </c>
      <c r="J209" s="8" t="s">
        <v>92</v>
      </c>
      <c r="K209" s="8" t="s">
        <v>0</v>
      </c>
      <c r="L209" s="10"/>
      <c r="M209" s="10"/>
      <c r="N209" s="10"/>
      <c r="O209" s="10"/>
      <c r="P209" s="10"/>
      <c r="Q209" s="10"/>
      <c r="R209" s="10"/>
      <c r="S209" s="10"/>
      <c r="T209" s="10">
        <f>$B209</f>
        <v>207</v>
      </c>
      <c r="U209" s="10"/>
      <c r="V209" s="10"/>
      <c r="W209" s="10"/>
      <c r="X209" s="10"/>
      <c r="Y209" s="10"/>
      <c r="Z209" s="10"/>
      <c r="AA209" s="10"/>
      <c r="AB209" s="10"/>
      <c r="AC209" s="10"/>
      <c r="AE209" s="10"/>
      <c r="AF209" s="10"/>
      <c r="AG209" s="10"/>
      <c r="AH209" s="10"/>
      <c r="AI209" s="10"/>
      <c r="AJ209" s="10"/>
      <c r="AK209" s="10"/>
      <c r="AL209" s="10"/>
      <c r="AM209" s="10">
        <f>$D209</f>
        <v>125</v>
      </c>
      <c r="AN209" s="10"/>
      <c r="AO209" s="10"/>
      <c r="AP209" s="10"/>
      <c r="AQ209" s="10"/>
      <c r="AR209" s="10"/>
      <c r="AS209" s="10"/>
      <c r="AT209" s="10"/>
      <c r="AU209" s="10"/>
      <c r="AV209" s="10"/>
    </row>
    <row r="210" spans="1:48" ht="13.5" customHeight="1">
      <c r="A210" s="8">
        <v>257</v>
      </c>
      <c r="B210" s="8">
        <v>208</v>
      </c>
      <c r="C210" s="8">
        <v>69</v>
      </c>
      <c r="D210" s="8">
        <v>126</v>
      </c>
      <c r="E210" s="8">
        <v>742</v>
      </c>
      <c r="F210" s="36">
        <v>0.03383101851851852</v>
      </c>
      <c r="G210" s="70" t="s">
        <v>529</v>
      </c>
      <c r="H210" s="70" t="s">
        <v>667</v>
      </c>
      <c r="I210" s="8" t="s">
        <v>535</v>
      </c>
      <c r="J210" s="8" t="s">
        <v>92</v>
      </c>
      <c r="K210" s="8" t="s">
        <v>0</v>
      </c>
      <c r="L210" s="10"/>
      <c r="M210" s="10"/>
      <c r="N210" s="10"/>
      <c r="O210" s="10"/>
      <c r="P210" s="10"/>
      <c r="Q210" s="10"/>
      <c r="R210" s="10"/>
      <c r="S210" s="10"/>
      <c r="T210" s="10">
        <f>$B210</f>
        <v>208</v>
      </c>
      <c r="U210" s="10"/>
      <c r="V210" s="10"/>
      <c r="W210" s="10"/>
      <c r="X210" s="10"/>
      <c r="Y210" s="10"/>
      <c r="Z210" s="10"/>
      <c r="AA210" s="10"/>
      <c r="AB210" s="10"/>
      <c r="AC210" s="10"/>
      <c r="AE210" s="10"/>
      <c r="AF210" s="10"/>
      <c r="AG210" s="10"/>
      <c r="AH210" s="10"/>
      <c r="AI210" s="10"/>
      <c r="AJ210" s="10"/>
      <c r="AK210" s="10"/>
      <c r="AL210" s="10"/>
      <c r="AM210" s="10">
        <f>$D210</f>
        <v>126</v>
      </c>
      <c r="AN210" s="10"/>
      <c r="AO210" s="10"/>
      <c r="AP210" s="10"/>
      <c r="AQ210" s="10"/>
      <c r="AR210" s="10"/>
      <c r="AS210" s="10"/>
      <c r="AT210" s="10"/>
      <c r="AU210" s="10"/>
      <c r="AV210" s="10"/>
    </row>
    <row r="211" spans="1:48" ht="13.5" customHeight="1">
      <c r="A211" s="8">
        <v>258</v>
      </c>
      <c r="B211" s="8">
        <v>209</v>
      </c>
      <c r="C211" s="8"/>
      <c r="D211" s="8"/>
      <c r="E211" s="8">
        <v>1320</v>
      </c>
      <c r="F211" s="36">
        <v>0.03383113425925926</v>
      </c>
      <c r="G211" s="70" t="s">
        <v>507</v>
      </c>
      <c r="H211" s="70" t="s">
        <v>305</v>
      </c>
      <c r="I211" s="8" t="s">
        <v>87</v>
      </c>
      <c r="J211" s="8" t="s">
        <v>41</v>
      </c>
      <c r="K211" s="8" t="s">
        <v>0</v>
      </c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>
        <f>$B211</f>
        <v>209</v>
      </c>
      <c r="AA211" s="10"/>
      <c r="AB211" s="10"/>
      <c r="AC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</row>
    <row r="212" spans="1:48" ht="13.5" customHeight="1">
      <c r="A212" s="8">
        <v>259</v>
      </c>
      <c r="B212" s="8">
        <v>210</v>
      </c>
      <c r="C212" s="8"/>
      <c r="D212" s="8"/>
      <c r="E212" s="8">
        <v>1352</v>
      </c>
      <c r="F212" s="36">
        <v>0.033854166666666664</v>
      </c>
      <c r="G212" s="70" t="s">
        <v>454</v>
      </c>
      <c r="H212" s="70" t="s">
        <v>517</v>
      </c>
      <c r="I212" s="8" t="s">
        <v>87</v>
      </c>
      <c r="J212" s="8" t="s">
        <v>41</v>
      </c>
      <c r="K212" s="8" t="s">
        <v>0</v>
      </c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>
        <f>$B212</f>
        <v>210</v>
      </c>
      <c r="AA212" s="10"/>
      <c r="AB212" s="10"/>
      <c r="AC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</row>
    <row r="213" spans="1:48" ht="13.5" customHeight="1">
      <c r="A213" s="8">
        <v>260</v>
      </c>
      <c r="B213" s="8">
        <v>211</v>
      </c>
      <c r="C213" s="8">
        <v>70</v>
      </c>
      <c r="D213" s="8">
        <v>127</v>
      </c>
      <c r="E213" s="8">
        <v>1592</v>
      </c>
      <c r="F213" s="36">
        <v>0.03386574074074074</v>
      </c>
      <c r="G213" s="70" t="s">
        <v>575</v>
      </c>
      <c r="H213" s="70" t="s">
        <v>668</v>
      </c>
      <c r="I213" s="8" t="s">
        <v>535</v>
      </c>
      <c r="J213" s="8" t="s">
        <v>82</v>
      </c>
      <c r="K213" s="8" t="s">
        <v>0</v>
      </c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>
        <f>$B213</f>
        <v>211</v>
      </c>
      <c r="AC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>
        <f>$D213</f>
        <v>127</v>
      </c>
      <c r="AV213" s="10"/>
    </row>
    <row r="214" spans="1:48" ht="13.5" customHeight="1">
      <c r="A214" s="8">
        <v>261</v>
      </c>
      <c r="B214" s="8">
        <v>212</v>
      </c>
      <c r="C214" s="8">
        <v>46</v>
      </c>
      <c r="D214" s="8">
        <v>128</v>
      </c>
      <c r="E214" s="8">
        <v>3026</v>
      </c>
      <c r="F214" s="36">
        <v>0.03387731481481481</v>
      </c>
      <c r="G214" s="70" t="s">
        <v>105</v>
      </c>
      <c r="H214" s="70" t="s">
        <v>669</v>
      </c>
      <c r="I214" s="8" t="s">
        <v>542</v>
      </c>
      <c r="J214" s="8" t="s">
        <v>92</v>
      </c>
      <c r="K214" s="8" t="s">
        <v>0</v>
      </c>
      <c r="L214" s="10"/>
      <c r="M214" s="10"/>
      <c r="N214" s="10"/>
      <c r="O214" s="10"/>
      <c r="P214" s="10"/>
      <c r="Q214" s="10"/>
      <c r="R214" s="10"/>
      <c r="S214" s="10"/>
      <c r="T214" s="10">
        <f>$B214</f>
        <v>212</v>
      </c>
      <c r="U214" s="10"/>
      <c r="V214" s="10"/>
      <c r="W214" s="10"/>
      <c r="X214" s="10"/>
      <c r="Y214" s="10"/>
      <c r="Z214" s="10"/>
      <c r="AA214" s="10"/>
      <c r="AB214" s="10"/>
      <c r="AC214" s="10"/>
      <c r="AE214" s="10"/>
      <c r="AF214" s="10"/>
      <c r="AG214" s="10"/>
      <c r="AH214" s="10"/>
      <c r="AI214" s="10"/>
      <c r="AJ214" s="10"/>
      <c r="AK214" s="10"/>
      <c r="AL214" s="10"/>
      <c r="AM214" s="10">
        <f>$D214</f>
        <v>128</v>
      </c>
      <c r="AN214" s="10"/>
      <c r="AO214" s="10"/>
      <c r="AP214" s="10"/>
      <c r="AQ214" s="10"/>
      <c r="AR214" s="10"/>
      <c r="AS214" s="10"/>
      <c r="AT214" s="10"/>
      <c r="AU214" s="10"/>
      <c r="AV214" s="10"/>
    </row>
    <row r="215" spans="1:48" ht="13.5" customHeight="1">
      <c r="A215" s="8">
        <v>262</v>
      </c>
      <c r="B215" s="8">
        <v>213</v>
      </c>
      <c r="C215" s="8">
        <v>71</v>
      </c>
      <c r="D215" s="8">
        <v>129</v>
      </c>
      <c r="E215" s="8">
        <v>346</v>
      </c>
      <c r="F215" s="36">
        <v>0.033900462962962966</v>
      </c>
      <c r="G215" s="70" t="s">
        <v>403</v>
      </c>
      <c r="H215" s="70" t="s">
        <v>670</v>
      </c>
      <c r="I215" s="8" t="s">
        <v>535</v>
      </c>
      <c r="J215" s="8" t="s">
        <v>38</v>
      </c>
      <c r="K215" s="8" t="s">
        <v>0</v>
      </c>
      <c r="L215" s="10"/>
      <c r="M215" s="10"/>
      <c r="N215" s="10"/>
      <c r="O215" s="10"/>
      <c r="P215" s="10"/>
      <c r="Q215" s="10">
        <f>$B215</f>
        <v>213</v>
      </c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E215" s="10"/>
      <c r="AF215" s="10"/>
      <c r="AG215" s="10"/>
      <c r="AH215" s="10"/>
      <c r="AI215" s="10"/>
      <c r="AJ215" s="10">
        <f>$D215</f>
        <v>129</v>
      </c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</row>
    <row r="216" spans="1:48" ht="13.5" customHeight="1">
      <c r="A216" s="8">
        <v>263</v>
      </c>
      <c r="B216" s="8">
        <v>214</v>
      </c>
      <c r="C216" s="8">
        <v>47</v>
      </c>
      <c r="D216" s="8">
        <v>130</v>
      </c>
      <c r="E216" s="8">
        <v>1271</v>
      </c>
      <c r="F216" s="36">
        <v>0.03391203703703704</v>
      </c>
      <c r="G216" s="70" t="s">
        <v>105</v>
      </c>
      <c r="H216" s="70" t="s">
        <v>303</v>
      </c>
      <c r="I216" s="8" t="s">
        <v>542</v>
      </c>
      <c r="J216" s="8" t="s">
        <v>41</v>
      </c>
      <c r="K216" s="8" t="s">
        <v>0</v>
      </c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>
        <f>$B216</f>
        <v>214</v>
      </c>
      <c r="AA216" s="10"/>
      <c r="AB216" s="10"/>
      <c r="AC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>
        <f>$D216</f>
        <v>130</v>
      </c>
      <c r="AT216" s="10"/>
      <c r="AU216" s="10"/>
      <c r="AV216" s="10"/>
    </row>
    <row r="217" spans="1:48" ht="13.5" customHeight="1">
      <c r="A217" s="8">
        <v>266</v>
      </c>
      <c r="B217" s="8">
        <v>215</v>
      </c>
      <c r="C217" s="8">
        <v>48</v>
      </c>
      <c r="D217" s="8">
        <v>131</v>
      </c>
      <c r="E217" s="8">
        <v>1139</v>
      </c>
      <c r="F217" s="36">
        <v>0.03394675925925926</v>
      </c>
      <c r="G217" s="70" t="s">
        <v>594</v>
      </c>
      <c r="H217" s="70" t="s">
        <v>573</v>
      </c>
      <c r="I217" s="8" t="s">
        <v>542</v>
      </c>
      <c r="J217" s="8" t="s">
        <v>27</v>
      </c>
      <c r="K217" s="8" t="s">
        <v>0</v>
      </c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>
        <f>$B217</f>
        <v>215</v>
      </c>
      <c r="Z217" s="10"/>
      <c r="AA217" s="10"/>
      <c r="AB217" s="10"/>
      <c r="AC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>
        <f>$D217</f>
        <v>131</v>
      </c>
      <c r="AS217" s="10"/>
      <c r="AT217" s="10"/>
      <c r="AU217" s="10"/>
      <c r="AV217" s="10"/>
    </row>
    <row r="218" spans="1:48" ht="13.5" customHeight="1">
      <c r="A218" s="8">
        <v>268</v>
      </c>
      <c r="B218" s="8">
        <v>216</v>
      </c>
      <c r="C218" s="8"/>
      <c r="D218" s="8"/>
      <c r="E218" s="8">
        <v>1159</v>
      </c>
      <c r="F218" s="36">
        <v>0.03398148148148148</v>
      </c>
      <c r="G218" s="70" t="s">
        <v>462</v>
      </c>
      <c r="H218" s="84" t="s">
        <v>387</v>
      </c>
      <c r="I218" s="8" t="s">
        <v>87</v>
      </c>
      <c r="J218" s="8" t="s">
        <v>27</v>
      </c>
      <c r="K218" s="8" t="s">
        <v>0</v>
      </c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>
        <f>$B218</f>
        <v>216</v>
      </c>
      <c r="Z218" s="10"/>
      <c r="AA218" s="10"/>
      <c r="AB218" s="10"/>
      <c r="AC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</row>
    <row r="219" spans="1:48" ht="13.5" customHeight="1">
      <c r="A219" s="8">
        <v>270</v>
      </c>
      <c r="B219" s="8">
        <v>217</v>
      </c>
      <c r="C219" s="8">
        <v>11</v>
      </c>
      <c r="D219" s="8">
        <v>132</v>
      </c>
      <c r="E219" s="8">
        <v>1620</v>
      </c>
      <c r="F219" s="36">
        <v>0.03400462962962963</v>
      </c>
      <c r="G219" s="70" t="s">
        <v>443</v>
      </c>
      <c r="H219" s="70" t="s">
        <v>516</v>
      </c>
      <c r="I219" s="8" t="s">
        <v>574</v>
      </c>
      <c r="J219" s="8" t="s">
        <v>28</v>
      </c>
      <c r="K219" s="8" t="s">
        <v>0</v>
      </c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>
        <f>$B219</f>
        <v>217</v>
      </c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>
        <f>$D219</f>
        <v>132</v>
      </c>
    </row>
    <row r="220" spans="1:48" ht="13.5" customHeight="1">
      <c r="A220" s="8">
        <v>271</v>
      </c>
      <c r="B220" s="8">
        <v>218</v>
      </c>
      <c r="C220" s="8">
        <v>72</v>
      </c>
      <c r="D220" s="8">
        <v>133</v>
      </c>
      <c r="E220" s="8">
        <v>1256</v>
      </c>
      <c r="F220" s="36">
        <v>0.0340162037037037</v>
      </c>
      <c r="G220" s="70" t="s">
        <v>671</v>
      </c>
      <c r="H220" s="70" t="s">
        <v>265</v>
      </c>
      <c r="I220" s="8" t="s">
        <v>535</v>
      </c>
      <c r="J220" s="8" t="s">
        <v>41</v>
      </c>
      <c r="K220" s="8" t="s">
        <v>0</v>
      </c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>
        <f>$B220</f>
        <v>218</v>
      </c>
      <c r="AA220" s="10"/>
      <c r="AB220" s="10"/>
      <c r="AC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>
        <f>$D220</f>
        <v>133</v>
      </c>
      <c r="AT220" s="10"/>
      <c r="AU220" s="10"/>
      <c r="AV220" s="10"/>
    </row>
    <row r="221" spans="1:48" ht="13.5" customHeight="1">
      <c r="A221" s="8">
        <v>273</v>
      </c>
      <c r="B221" s="8">
        <v>219</v>
      </c>
      <c r="C221" s="8"/>
      <c r="D221" s="8"/>
      <c r="E221" s="8">
        <v>845</v>
      </c>
      <c r="F221" s="36">
        <v>0.03407407407407407</v>
      </c>
      <c r="G221" s="70" t="s">
        <v>435</v>
      </c>
      <c r="H221" s="70" t="s">
        <v>453</v>
      </c>
      <c r="I221" s="8" t="s">
        <v>87</v>
      </c>
      <c r="J221" s="8" t="s">
        <v>40</v>
      </c>
      <c r="K221" s="8" t="s">
        <v>0</v>
      </c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>
        <f>$B221</f>
        <v>219</v>
      </c>
      <c r="X221" s="10"/>
      <c r="Y221" s="10"/>
      <c r="Z221" s="10"/>
      <c r="AA221" s="10"/>
      <c r="AB221" s="10"/>
      <c r="AC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</row>
    <row r="222" spans="1:48" ht="13.5" customHeight="1">
      <c r="A222" s="8">
        <v>274</v>
      </c>
      <c r="B222" s="8">
        <v>220</v>
      </c>
      <c r="C222" s="8"/>
      <c r="D222" s="8"/>
      <c r="E222" s="8">
        <v>448</v>
      </c>
      <c r="F222" s="36">
        <v>0.03408564814814814</v>
      </c>
      <c r="G222" s="70" t="s">
        <v>486</v>
      </c>
      <c r="H222" s="70" t="s">
        <v>410</v>
      </c>
      <c r="I222" s="8" t="s">
        <v>87</v>
      </c>
      <c r="J222" s="8" t="s">
        <v>75</v>
      </c>
      <c r="K222" s="8" t="s">
        <v>0</v>
      </c>
      <c r="L222" s="10"/>
      <c r="M222" s="10"/>
      <c r="N222" s="10"/>
      <c r="O222" s="10"/>
      <c r="P222" s="10">
        <f>$B222</f>
        <v>220</v>
      </c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</row>
    <row r="223" spans="1:48" ht="13.5" customHeight="1">
      <c r="A223" s="8">
        <v>276</v>
      </c>
      <c r="B223" s="8">
        <v>221</v>
      </c>
      <c r="C223" s="8"/>
      <c r="D223" s="8"/>
      <c r="E223" s="8">
        <v>1576</v>
      </c>
      <c r="F223" s="36">
        <v>0.03425925925925925</v>
      </c>
      <c r="G223" s="70" t="s">
        <v>285</v>
      </c>
      <c r="H223" s="70" t="s">
        <v>518</v>
      </c>
      <c r="I223" s="8" t="s">
        <v>87</v>
      </c>
      <c r="J223" s="8" t="s">
        <v>82</v>
      </c>
      <c r="K223" s="8" t="s">
        <v>0</v>
      </c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>
        <f>$B223</f>
        <v>221</v>
      </c>
      <c r="AC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</row>
    <row r="224" spans="1:48" ht="13.5" customHeight="1">
      <c r="A224" s="8">
        <v>279</v>
      </c>
      <c r="B224" s="8">
        <v>222</v>
      </c>
      <c r="C224" s="8">
        <v>49</v>
      </c>
      <c r="D224" s="8">
        <v>134</v>
      </c>
      <c r="E224" s="8">
        <v>332</v>
      </c>
      <c r="F224" s="36">
        <v>0.0343287037037037</v>
      </c>
      <c r="G224" s="70" t="s">
        <v>161</v>
      </c>
      <c r="H224" s="70" t="s">
        <v>672</v>
      </c>
      <c r="I224" s="8" t="s">
        <v>542</v>
      </c>
      <c r="J224" s="8" t="s">
        <v>38</v>
      </c>
      <c r="K224" s="8" t="s">
        <v>0</v>
      </c>
      <c r="L224" s="10"/>
      <c r="M224" s="10"/>
      <c r="N224" s="10"/>
      <c r="O224" s="10"/>
      <c r="P224" s="10"/>
      <c r="Q224" s="10">
        <f>$B224</f>
        <v>222</v>
      </c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E224" s="10"/>
      <c r="AF224" s="10"/>
      <c r="AG224" s="10"/>
      <c r="AH224" s="10"/>
      <c r="AI224" s="10"/>
      <c r="AJ224" s="10">
        <f>$D224</f>
        <v>134</v>
      </c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</row>
    <row r="225" spans="1:48" ht="13.5" customHeight="1">
      <c r="A225" s="8">
        <v>281</v>
      </c>
      <c r="B225" s="8">
        <v>223</v>
      </c>
      <c r="C225" s="8">
        <v>73</v>
      </c>
      <c r="D225" s="8">
        <v>135</v>
      </c>
      <c r="E225" s="8">
        <v>268</v>
      </c>
      <c r="F225" s="36">
        <v>0.034444444444444444</v>
      </c>
      <c r="G225" s="70" t="s">
        <v>520</v>
      </c>
      <c r="H225" s="70" t="s">
        <v>260</v>
      </c>
      <c r="I225" s="8" t="s">
        <v>535</v>
      </c>
      <c r="J225" s="8" t="s">
        <v>54</v>
      </c>
      <c r="K225" s="8" t="s">
        <v>0</v>
      </c>
      <c r="L225" s="10"/>
      <c r="M225" s="10"/>
      <c r="N225" s="10"/>
      <c r="O225" s="10">
        <f>$B225</f>
        <v>223</v>
      </c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E225" s="10"/>
      <c r="AF225" s="10"/>
      <c r="AG225" s="10"/>
      <c r="AH225" s="10">
        <f>$D225</f>
        <v>135</v>
      </c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</row>
    <row r="226" spans="1:48" ht="13.5" customHeight="1">
      <c r="A226" s="8">
        <v>283</v>
      </c>
      <c r="B226" s="8">
        <v>224</v>
      </c>
      <c r="C226" s="8">
        <v>74</v>
      </c>
      <c r="D226" s="8">
        <v>136</v>
      </c>
      <c r="E226" s="8">
        <v>533</v>
      </c>
      <c r="F226" s="36">
        <v>0.03452546296296296</v>
      </c>
      <c r="G226" s="70" t="s">
        <v>639</v>
      </c>
      <c r="H226" s="70" t="s">
        <v>673</v>
      </c>
      <c r="I226" s="8" t="s">
        <v>535</v>
      </c>
      <c r="J226" s="8" t="s">
        <v>39</v>
      </c>
      <c r="K226" s="8" t="s">
        <v>0</v>
      </c>
      <c r="L226" s="10"/>
      <c r="M226" s="10"/>
      <c r="N226" s="10"/>
      <c r="O226" s="10"/>
      <c r="P226" s="10"/>
      <c r="Q226" s="10"/>
      <c r="R226" s="10">
        <f>$B226</f>
        <v>224</v>
      </c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E226" s="10"/>
      <c r="AF226" s="10"/>
      <c r="AG226" s="10"/>
      <c r="AH226" s="10"/>
      <c r="AI226" s="10"/>
      <c r="AJ226" s="10"/>
      <c r="AK226" s="10">
        <f>$D226</f>
        <v>136</v>
      </c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</row>
    <row r="227" spans="1:48" ht="13.5" customHeight="1">
      <c r="A227" s="8">
        <v>284</v>
      </c>
      <c r="B227" s="8">
        <v>225</v>
      </c>
      <c r="C227" s="8"/>
      <c r="D227" s="8"/>
      <c r="E227" s="8">
        <v>1222</v>
      </c>
      <c r="F227" s="36">
        <v>0.03453703703703703</v>
      </c>
      <c r="G227" s="70" t="s">
        <v>519</v>
      </c>
      <c r="H227" s="70" t="s">
        <v>180</v>
      </c>
      <c r="I227" s="8" t="s">
        <v>87</v>
      </c>
      <c r="J227" s="8" t="s">
        <v>41</v>
      </c>
      <c r="K227" s="8" t="s">
        <v>0</v>
      </c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>
        <f>$B227</f>
        <v>225</v>
      </c>
      <c r="AA227" s="10"/>
      <c r="AB227" s="10"/>
      <c r="AC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</row>
    <row r="228" spans="1:48" ht="13.5" customHeight="1">
      <c r="A228" s="8">
        <v>286</v>
      </c>
      <c r="B228" s="8">
        <v>226</v>
      </c>
      <c r="C228" s="8">
        <v>75</v>
      </c>
      <c r="D228" s="8">
        <v>137</v>
      </c>
      <c r="E228" s="8">
        <v>1170</v>
      </c>
      <c r="F228" s="36">
        <v>0.03459502314814814</v>
      </c>
      <c r="G228" s="70" t="s">
        <v>307</v>
      </c>
      <c r="H228" s="70" t="s">
        <v>674</v>
      </c>
      <c r="I228" s="8" t="s">
        <v>535</v>
      </c>
      <c r="J228" s="8" t="s">
        <v>27</v>
      </c>
      <c r="K228" s="8" t="s">
        <v>0</v>
      </c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>
        <f>$B228</f>
        <v>226</v>
      </c>
      <c r="Z228" s="10"/>
      <c r="AA228" s="10"/>
      <c r="AB228" s="10"/>
      <c r="AC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>
        <f>$D228</f>
        <v>137</v>
      </c>
      <c r="AS228" s="10"/>
      <c r="AT228" s="10"/>
      <c r="AU228" s="10"/>
      <c r="AV228" s="10"/>
    </row>
    <row r="229" spans="1:48" ht="13.5" customHeight="1">
      <c r="A229" s="8">
        <v>287</v>
      </c>
      <c r="B229" s="8">
        <v>227</v>
      </c>
      <c r="C229" s="8">
        <v>76</v>
      </c>
      <c r="D229" s="8">
        <v>138</v>
      </c>
      <c r="E229" s="8">
        <v>1517</v>
      </c>
      <c r="F229" s="36">
        <v>0.03462962962962963</v>
      </c>
      <c r="G229" s="70" t="s">
        <v>307</v>
      </c>
      <c r="H229" s="70" t="s">
        <v>675</v>
      </c>
      <c r="I229" s="8" t="s">
        <v>535</v>
      </c>
      <c r="J229" s="8" t="s">
        <v>60</v>
      </c>
      <c r="K229" s="8" t="s">
        <v>0</v>
      </c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>
        <f>$B229</f>
        <v>227</v>
      </c>
      <c r="AB229" s="10"/>
      <c r="AC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>
        <f>$D229</f>
        <v>138</v>
      </c>
      <c r="AU229" s="10"/>
      <c r="AV229" s="10"/>
    </row>
    <row r="230" spans="1:48" ht="13.5" customHeight="1">
      <c r="A230" s="8">
        <v>288</v>
      </c>
      <c r="B230" s="8">
        <v>228</v>
      </c>
      <c r="C230" s="8"/>
      <c r="D230" s="8"/>
      <c r="E230" s="8">
        <v>1582</v>
      </c>
      <c r="F230" s="36">
        <v>0.0346412037037037</v>
      </c>
      <c r="G230" s="70" t="s">
        <v>520</v>
      </c>
      <c r="H230" s="70" t="s">
        <v>427</v>
      </c>
      <c r="I230" s="8" t="s">
        <v>87</v>
      </c>
      <c r="J230" s="8" t="s">
        <v>82</v>
      </c>
      <c r="K230" s="8" t="s">
        <v>0</v>
      </c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>
        <f>$B230</f>
        <v>228</v>
      </c>
      <c r="AC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</row>
    <row r="231" spans="1:48" ht="13.5" customHeight="1">
      <c r="A231" s="8">
        <v>291</v>
      </c>
      <c r="B231" s="8">
        <v>229</v>
      </c>
      <c r="C231" s="8">
        <v>77</v>
      </c>
      <c r="D231" s="8">
        <v>139</v>
      </c>
      <c r="E231" s="8">
        <v>638</v>
      </c>
      <c r="F231" s="36">
        <v>0.034687499999999996</v>
      </c>
      <c r="G231" s="70" t="s">
        <v>671</v>
      </c>
      <c r="H231" s="70" t="s">
        <v>676</v>
      </c>
      <c r="I231" s="8" t="s">
        <v>535</v>
      </c>
      <c r="J231" s="8" t="s">
        <v>24</v>
      </c>
      <c r="K231" s="8" t="s">
        <v>0</v>
      </c>
      <c r="L231" s="10"/>
      <c r="M231" s="10"/>
      <c r="N231" s="10"/>
      <c r="O231" s="10"/>
      <c r="P231" s="10"/>
      <c r="Q231" s="10"/>
      <c r="R231" s="10"/>
      <c r="S231" s="10">
        <f>$B231</f>
        <v>229</v>
      </c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E231" s="10"/>
      <c r="AF231" s="10"/>
      <c r="AG231" s="10"/>
      <c r="AH231" s="10"/>
      <c r="AI231" s="10"/>
      <c r="AJ231" s="10"/>
      <c r="AK231" s="10"/>
      <c r="AL231" s="10">
        <f>$D231</f>
        <v>139</v>
      </c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</row>
    <row r="232" spans="1:48" ht="13.5" customHeight="1">
      <c r="A232" s="8">
        <v>293</v>
      </c>
      <c r="B232" s="8">
        <v>230</v>
      </c>
      <c r="C232" s="8">
        <v>12</v>
      </c>
      <c r="D232" s="8">
        <v>140</v>
      </c>
      <c r="E232" s="8">
        <v>344</v>
      </c>
      <c r="F232" s="36">
        <v>0.03478009259259259</v>
      </c>
      <c r="G232" s="70" t="s">
        <v>536</v>
      </c>
      <c r="H232" s="70" t="s">
        <v>349</v>
      </c>
      <c r="I232" s="8" t="s">
        <v>574</v>
      </c>
      <c r="J232" s="8" t="s">
        <v>38</v>
      </c>
      <c r="K232" s="8" t="s">
        <v>0</v>
      </c>
      <c r="L232" s="10"/>
      <c r="M232" s="10"/>
      <c r="N232" s="10"/>
      <c r="O232" s="10"/>
      <c r="P232" s="10"/>
      <c r="Q232" s="10">
        <f>$B232</f>
        <v>230</v>
      </c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E232" s="10"/>
      <c r="AF232" s="10"/>
      <c r="AG232" s="10"/>
      <c r="AH232" s="10"/>
      <c r="AI232" s="10"/>
      <c r="AJ232" s="10">
        <f>$D232</f>
        <v>140</v>
      </c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</row>
    <row r="233" spans="1:48" ht="13.5" customHeight="1">
      <c r="A233" s="8">
        <v>294</v>
      </c>
      <c r="B233" s="8">
        <v>231</v>
      </c>
      <c r="C233" s="8">
        <v>78</v>
      </c>
      <c r="D233" s="8">
        <v>141</v>
      </c>
      <c r="E233" s="8">
        <v>1306</v>
      </c>
      <c r="F233" s="36">
        <v>0.03491898148148148</v>
      </c>
      <c r="G233" s="70" t="s">
        <v>677</v>
      </c>
      <c r="H233" s="70" t="s">
        <v>678</v>
      </c>
      <c r="I233" s="8" t="s">
        <v>535</v>
      </c>
      <c r="J233" s="8" t="s">
        <v>41</v>
      </c>
      <c r="K233" s="8" t="s">
        <v>0</v>
      </c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>
        <f>$B233</f>
        <v>231</v>
      </c>
      <c r="AA233" s="10"/>
      <c r="AB233" s="10"/>
      <c r="AC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>
        <f>$D233</f>
        <v>141</v>
      </c>
      <c r="AT233" s="10"/>
      <c r="AU233" s="10"/>
      <c r="AV233" s="10"/>
    </row>
    <row r="234" spans="1:48" ht="13.5" customHeight="1">
      <c r="A234" s="8">
        <v>295</v>
      </c>
      <c r="B234" s="8">
        <v>232</v>
      </c>
      <c r="C234" s="8">
        <v>79</v>
      </c>
      <c r="D234" s="8">
        <v>142</v>
      </c>
      <c r="E234" s="8">
        <v>100</v>
      </c>
      <c r="F234" s="36">
        <v>0.034930555555555555</v>
      </c>
      <c r="G234" s="70" t="s">
        <v>462</v>
      </c>
      <c r="H234" s="70" t="s">
        <v>679</v>
      </c>
      <c r="I234" s="8" t="s">
        <v>535</v>
      </c>
      <c r="J234" s="8" t="s">
        <v>36</v>
      </c>
      <c r="K234" s="8" t="s">
        <v>0</v>
      </c>
      <c r="L234" s="10">
        <f>$B234</f>
        <v>232</v>
      </c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E234" s="10">
        <f>$D234</f>
        <v>142</v>
      </c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</row>
    <row r="235" spans="1:48" ht="13.5" customHeight="1">
      <c r="A235" s="8">
        <v>297</v>
      </c>
      <c r="B235" s="8">
        <v>233</v>
      </c>
      <c r="C235" s="8">
        <v>80</v>
      </c>
      <c r="D235" s="8">
        <v>143</v>
      </c>
      <c r="E235" s="8">
        <v>372</v>
      </c>
      <c r="F235" s="36">
        <v>0.0349537037037037</v>
      </c>
      <c r="G235" s="70" t="s">
        <v>278</v>
      </c>
      <c r="H235" s="70" t="s">
        <v>680</v>
      </c>
      <c r="I235" s="8" t="s">
        <v>535</v>
      </c>
      <c r="J235" s="8" t="s">
        <v>38</v>
      </c>
      <c r="K235" s="8" t="s">
        <v>0</v>
      </c>
      <c r="L235" s="10"/>
      <c r="M235" s="10"/>
      <c r="N235" s="10"/>
      <c r="O235" s="10"/>
      <c r="P235" s="10"/>
      <c r="Q235" s="10">
        <f>$B235</f>
        <v>233</v>
      </c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E235" s="10"/>
      <c r="AF235" s="10"/>
      <c r="AG235" s="10"/>
      <c r="AH235" s="10"/>
      <c r="AI235" s="10"/>
      <c r="AJ235" s="10">
        <f>$D235</f>
        <v>143</v>
      </c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</row>
    <row r="236" spans="1:48" ht="13.5" customHeight="1">
      <c r="A236" s="8">
        <v>300</v>
      </c>
      <c r="B236" s="8">
        <v>234</v>
      </c>
      <c r="C236" s="8">
        <v>50</v>
      </c>
      <c r="D236" s="8">
        <v>144</v>
      </c>
      <c r="E236" s="8">
        <v>1638</v>
      </c>
      <c r="F236" s="36">
        <v>0.0352662037037037</v>
      </c>
      <c r="G236" s="70" t="s">
        <v>681</v>
      </c>
      <c r="H236" s="70" t="s">
        <v>682</v>
      </c>
      <c r="I236" s="8" t="s">
        <v>542</v>
      </c>
      <c r="J236" s="8" t="s">
        <v>28</v>
      </c>
      <c r="K236" s="8" t="s">
        <v>0</v>
      </c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>
        <f>$B236</f>
        <v>234</v>
      </c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>
        <f>$D236</f>
        <v>144</v>
      </c>
    </row>
    <row r="237" spans="1:48" ht="13.5" customHeight="1">
      <c r="A237" s="8">
        <v>303</v>
      </c>
      <c r="B237" s="8">
        <v>235</v>
      </c>
      <c r="C237" s="8">
        <v>51</v>
      </c>
      <c r="D237" s="8">
        <v>145</v>
      </c>
      <c r="E237" s="8">
        <v>1214</v>
      </c>
      <c r="F237" s="36">
        <v>0.035347222222222224</v>
      </c>
      <c r="G237" s="70" t="s">
        <v>419</v>
      </c>
      <c r="H237" s="70" t="s">
        <v>683</v>
      </c>
      <c r="I237" s="8" t="s">
        <v>542</v>
      </c>
      <c r="J237" s="8" t="s">
        <v>27</v>
      </c>
      <c r="K237" s="8" t="s">
        <v>0</v>
      </c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>
        <f>$B237</f>
        <v>235</v>
      </c>
      <c r="Z237" s="10"/>
      <c r="AA237" s="10"/>
      <c r="AB237" s="10"/>
      <c r="AC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>
        <f>$D237</f>
        <v>145</v>
      </c>
      <c r="AS237" s="10"/>
      <c r="AT237" s="10"/>
      <c r="AU237" s="10"/>
      <c r="AV237" s="10"/>
    </row>
    <row r="238" spans="1:48" ht="13.5" customHeight="1">
      <c r="A238" s="8">
        <v>304</v>
      </c>
      <c r="B238" s="8">
        <v>236</v>
      </c>
      <c r="C238" s="8">
        <v>13</v>
      </c>
      <c r="D238" s="8">
        <v>146</v>
      </c>
      <c r="E238" s="8">
        <v>484</v>
      </c>
      <c r="F238" s="36">
        <v>0.03540509259259259</v>
      </c>
      <c r="G238" s="70" t="s">
        <v>505</v>
      </c>
      <c r="H238" s="70" t="s">
        <v>684</v>
      </c>
      <c r="I238" s="8" t="s">
        <v>574</v>
      </c>
      <c r="J238" s="8" t="s">
        <v>39</v>
      </c>
      <c r="K238" s="8" t="s">
        <v>0</v>
      </c>
      <c r="L238" s="10"/>
      <c r="M238" s="10"/>
      <c r="N238" s="10"/>
      <c r="O238" s="10"/>
      <c r="P238" s="10"/>
      <c r="Q238" s="10"/>
      <c r="R238" s="10">
        <f>$B238</f>
        <v>236</v>
      </c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E238" s="10"/>
      <c r="AF238" s="10"/>
      <c r="AG238" s="10"/>
      <c r="AH238" s="10"/>
      <c r="AI238" s="10"/>
      <c r="AJ238" s="10"/>
      <c r="AK238" s="10">
        <f>$D238</f>
        <v>146</v>
      </c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</row>
    <row r="239" spans="1:48" ht="13.5" customHeight="1">
      <c r="A239" s="8">
        <v>305</v>
      </c>
      <c r="B239" s="8">
        <v>237</v>
      </c>
      <c r="C239" s="8"/>
      <c r="D239" s="8"/>
      <c r="E239" s="8">
        <v>728</v>
      </c>
      <c r="F239" s="36">
        <v>0.03542824074074074</v>
      </c>
      <c r="G239" s="70" t="s">
        <v>521</v>
      </c>
      <c r="H239" s="70" t="s">
        <v>522</v>
      </c>
      <c r="I239" s="8" t="s">
        <v>87</v>
      </c>
      <c r="J239" s="8" t="s">
        <v>92</v>
      </c>
      <c r="K239" s="8" t="s">
        <v>0</v>
      </c>
      <c r="L239" s="10"/>
      <c r="M239" s="10"/>
      <c r="N239" s="10"/>
      <c r="O239" s="10"/>
      <c r="P239" s="10"/>
      <c r="Q239" s="10"/>
      <c r="R239" s="10"/>
      <c r="S239" s="10"/>
      <c r="T239" s="10">
        <f>$B239</f>
        <v>237</v>
      </c>
      <c r="U239" s="10"/>
      <c r="V239" s="10"/>
      <c r="W239" s="10"/>
      <c r="X239" s="10"/>
      <c r="Y239" s="10"/>
      <c r="Z239" s="10"/>
      <c r="AA239" s="10"/>
      <c r="AB239" s="10"/>
      <c r="AC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</row>
    <row r="240" spans="1:48" ht="13.5" customHeight="1">
      <c r="A240" s="8">
        <v>306</v>
      </c>
      <c r="B240" s="8">
        <v>238</v>
      </c>
      <c r="C240" s="8">
        <v>3</v>
      </c>
      <c r="D240" s="8">
        <v>147</v>
      </c>
      <c r="E240" s="8">
        <v>68</v>
      </c>
      <c r="F240" s="36">
        <v>0.03546296296296296</v>
      </c>
      <c r="G240" s="70" t="s">
        <v>421</v>
      </c>
      <c r="H240" s="70" t="s">
        <v>383</v>
      </c>
      <c r="I240" s="8" t="s">
        <v>640</v>
      </c>
      <c r="J240" s="8" t="s">
        <v>36</v>
      </c>
      <c r="K240" s="8" t="s">
        <v>0</v>
      </c>
      <c r="L240" s="10">
        <f>$B240</f>
        <v>238</v>
      </c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E240" s="10">
        <f>$D240</f>
        <v>147</v>
      </c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</row>
    <row r="241" spans="1:48" ht="13.5" customHeight="1">
      <c r="A241" s="8">
        <v>307</v>
      </c>
      <c r="B241" s="8">
        <v>239</v>
      </c>
      <c r="C241" s="8">
        <v>52</v>
      </c>
      <c r="D241" s="8">
        <v>148</v>
      </c>
      <c r="E241" s="8">
        <v>318</v>
      </c>
      <c r="F241" s="36">
        <v>0.03548611111111111</v>
      </c>
      <c r="G241" s="70" t="s">
        <v>505</v>
      </c>
      <c r="H241" s="70" t="s">
        <v>240</v>
      </c>
      <c r="I241" s="8" t="s">
        <v>542</v>
      </c>
      <c r="J241" s="8" t="s">
        <v>38</v>
      </c>
      <c r="K241" s="8" t="s">
        <v>0</v>
      </c>
      <c r="L241" s="10"/>
      <c r="M241" s="10"/>
      <c r="N241" s="10"/>
      <c r="O241" s="10"/>
      <c r="P241" s="10"/>
      <c r="Q241" s="10">
        <f>$B241</f>
        <v>239</v>
      </c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E241" s="10"/>
      <c r="AF241" s="10"/>
      <c r="AG241" s="10"/>
      <c r="AH241" s="10"/>
      <c r="AI241" s="10"/>
      <c r="AJ241" s="10">
        <f>$D241</f>
        <v>148</v>
      </c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</row>
    <row r="242" spans="1:48" ht="13.5" customHeight="1">
      <c r="A242" s="8">
        <v>312</v>
      </c>
      <c r="B242" s="8">
        <v>240</v>
      </c>
      <c r="C242" s="8">
        <v>53</v>
      </c>
      <c r="D242" s="8">
        <v>149</v>
      </c>
      <c r="E242" s="8">
        <v>507</v>
      </c>
      <c r="F242" s="36">
        <v>0.03563657407407407</v>
      </c>
      <c r="G242" s="70" t="s">
        <v>685</v>
      </c>
      <c r="H242" s="70" t="s">
        <v>686</v>
      </c>
      <c r="I242" s="8" t="s">
        <v>542</v>
      </c>
      <c r="J242" s="8" t="s">
        <v>39</v>
      </c>
      <c r="K242" s="8" t="s">
        <v>0</v>
      </c>
      <c r="L242" s="10"/>
      <c r="M242" s="10"/>
      <c r="N242" s="10"/>
      <c r="O242" s="10"/>
      <c r="P242" s="10"/>
      <c r="Q242" s="10"/>
      <c r="R242" s="10">
        <f>$B242</f>
        <v>240</v>
      </c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E242" s="10"/>
      <c r="AF242" s="10"/>
      <c r="AG242" s="10"/>
      <c r="AH242" s="10"/>
      <c r="AI242" s="10"/>
      <c r="AJ242" s="10"/>
      <c r="AK242" s="10">
        <f>$D242</f>
        <v>149</v>
      </c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</row>
    <row r="243" spans="1:48" ht="13.5" customHeight="1">
      <c r="A243" s="8">
        <v>314</v>
      </c>
      <c r="B243" s="8">
        <v>241</v>
      </c>
      <c r="C243" s="8"/>
      <c r="D243" s="8"/>
      <c r="E243" s="8">
        <v>1585</v>
      </c>
      <c r="F243" s="36">
        <v>0.035787037037037034</v>
      </c>
      <c r="G243" s="70" t="s">
        <v>523</v>
      </c>
      <c r="H243" s="70" t="s">
        <v>524</v>
      </c>
      <c r="I243" s="8" t="s">
        <v>87</v>
      </c>
      <c r="J243" s="8" t="s">
        <v>82</v>
      </c>
      <c r="K243" s="8" t="s">
        <v>0</v>
      </c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>
        <f>$B243</f>
        <v>241</v>
      </c>
      <c r="AC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</row>
    <row r="244" spans="1:48" ht="13.5" customHeight="1">
      <c r="A244" s="8">
        <v>316</v>
      </c>
      <c r="B244" s="8">
        <v>242</v>
      </c>
      <c r="C244" s="8">
        <v>4</v>
      </c>
      <c r="D244" s="8">
        <v>150</v>
      </c>
      <c r="E244" s="8">
        <v>185</v>
      </c>
      <c r="F244" s="36">
        <v>0.03591435185185185</v>
      </c>
      <c r="G244" s="70" t="s">
        <v>448</v>
      </c>
      <c r="H244" s="70" t="s">
        <v>687</v>
      </c>
      <c r="I244" s="8" t="s">
        <v>640</v>
      </c>
      <c r="J244" s="8" t="s">
        <v>37</v>
      </c>
      <c r="K244" s="8" t="s">
        <v>0</v>
      </c>
      <c r="L244" s="10"/>
      <c r="M244" s="10">
        <f>$B244</f>
        <v>242</v>
      </c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E244" s="10"/>
      <c r="AF244" s="10">
        <f>$D244</f>
        <v>150</v>
      </c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</row>
    <row r="245" spans="1:48" ht="13.5" customHeight="1">
      <c r="A245" s="8">
        <v>318</v>
      </c>
      <c r="B245" s="8">
        <v>243</v>
      </c>
      <c r="C245" s="8">
        <v>14</v>
      </c>
      <c r="D245" s="8">
        <v>151</v>
      </c>
      <c r="E245" s="8">
        <v>1624</v>
      </c>
      <c r="F245" s="36">
        <v>0.03603009259259259</v>
      </c>
      <c r="G245" s="70" t="s">
        <v>662</v>
      </c>
      <c r="H245" s="70" t="s">
        <v>688</v>
      </c>
      <c r="I245" s="8" t="s">
        <v>574</v>
      </c>
      <c r="J245" s="8" t="s">
        <v>28</v>
      </c>
      <c r="K245" s="8" t="s">
        <v>0</v>
      </c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>
        <f>$B245</f>
        <v>243</v>
      </c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>
        <f>$D245</f>
        <v>151</v>
      </c>
    </row>
    <row r="246" spans="1:48" ht="13.5" customHeight="1">
      <c r="A246" s="8">
        <v>321</v>
      </c>
      <c r="B246" s="8">
        <v>244</v>
      </c>
      <c r="C246" s="8"/>
      <c r="D246" s="8"/>
      <c r="E246" s="8">
        <v>1561</v>
      </c>
      <c r="F246" s="36">
        <v>0.036168981481481476</v>
      </c>
      <c r="G246" s="70" t="s">
        <v>525</v>
      </c>
      <c r="H246" s="70" t="s">
        <v>526</v>
      </c>
      <c r="I246" s="8" t="s">
        <v>87</v>
      </c>
      <c r="J246" s="8" t="s">
        <v>82</v>
      </c>
      <c r="K246" s="8" t="s">
        <v>0</v>
      </c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>
        <f>$B246</f>
        <v>244</v>
      </c>
      <c r="AC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</row>
    <row r="247" spans="1:48" ht="13.5" customHeight="1">
      <c r="A247" s="8">
        <v>322</v>
      </c>
      <c r="B247" s="8">
        <v>245</v>
      </c>
      <c r="C247" s="8">
        <v>54</v>
      </c>
      <c r="D247" s="8">
        <v>152</v>
      </c>
      <c r="E247" s="8">
        <v>519</v>
      </c>
      <c r="F247" s="36">
        <v>0.03621527777777778</v>
      </c>
      <c r="G247" s="70" t="s">
        <v>689</v>
      </c>
      <c r="H247" s="70" t="s">
        <v>690</v>
      </c>
      <c r="I247" s="8" t="s">
        <v>542</v>
      </c>
      <c r="J247" s="8" t="s">
        <v>39</v>
      </c>
      <c r="K247" s="8" t="s">
        <v>0</v>
      </c>
      <c r="L247" s="10"/>
      <c r="M247" s="10"/>
      <c r="N247" s="10"/>
      <c r="O247" s="10"/>
      <c r="P247" s="10"/>
      <c r="Q247" s="10"/>
      <c r="R247" s="10">
        <f>$B247</f>
        <v>245</v>
      </c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E247" s="10"/>
      <c r="AF247" s="10"/>
      <c r="AG247" s="10"/>
      <c r="AH247" s="10"/>
      <c r="AI247" s="10"/>
      <c r="AJ247" s="10"/>
      <c r="AK247" s="10">
        <f>$D247</f>
        <v>152</v>
      </c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</row>
    <row r="248" spans="1:48" ht="13.5" customHeight="1">
      <c r="A248" s="8">
        <v>324</v>
      </c>
      <c r="B248" s="8">
        <v>246</v>
      </c>
      <c r="C248" s="8">
        <v>15</v>
      </c>
      <c r="D248" s="8">
        <v>153</v>
      </c>
      <c r="E248" s="8">
        <v>266</v>
      </c>
      <c r="F248" s="36">
        <v>0.03636574074074074</v>
      </c>
      <c r="G248" s="70" t="s">
        <v>691</v>
      </c>
      <c r="H248" s="70" t="s">
        <v>692</v>
      </c>
      <c r="I248" s="8" t="s">
        <v>574</v>
      </c>
      <c r="J248" s="8" t="s">
        <v>54</v>
      </c>
      <c r="K248" s="8" t="s">
        <v>0</v>
      </c>
      <c r="L248" s="10"/>
      <c r="M248" s="10"/>
      <c r="N248" s="10"/>
      <c r="O248" s="10">
        <f>$B248</f>
        <v>246</v>
      </c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E248" s="10"/>
      <c r="AF248" s="10"/>
      <c r="AG248" s="10"/>
      <c r="AH248" s="10">
        <f>$D248</f>
        <v>153</v>
      </c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</row>
    <row r="249" spans="1:48" ht="13.5" customHeight="1">
      <c r="A249" s="8">
        <v>325</v>
      </c>
      <c r="B249" s="8">
        <v>247</v>
      </c>
      <c r="C249" s="8">
        <v>55</v>
      </c>
      <c r="D249" s="8">
        <v>154</v>
      </c>
      <c r="E249" s="8">
        <v>749</v>
      </c>
      <c r="F249" s="36">
        <v>0.036377314814814814</v>
      </c>
      <c r="G249" s="70" t="s">
        <v>401</v>
      </c>
      <c r="H249" s="70" t="s">
        <v>693</v>
      </c>
      <c r="I249" s="8" t="s">
        <v>542</v>
      </c>
      <c r="J249" s="8" t="s">
        <v>92</v>
      </c>
      <c r="K249" s="8" t="s">
        <v>0</v>
      </c>
      <c r="L249" s="10"/>
      <c r="M249" s="10"/>
      <c r="N249" s="10"/>
      <c r="O249" s="10"/>
      <c r="P249" s="10"/>
      <c r="Q249" s="10"/>
      <c r="R249" s="10"/>
      <c r="S249" s="10"/>
      <c r="T249" s="10">
        <f>$B249</f>
        <v>247</v>
      </c>
      <c r="U249" s="10"/>
      <c r="V249" s="10"/>
      <c r="W249" s="10"/>
      <c r="X249" s="10"/>
      <c r="Y249" s="10"/>
      <c r="Z249" s="10"/>
      <c r="AA249" s="10"/>
      <c r="AB249" s="10"/>
      <c r="AC249" s="10"/>
      <c r="AE249" s="10"/>
      <c r="AF249" s="10"/>
      <c r="AG249" s="10"/>
      <c r="AH249" s="10"/>
      <c r="AI249" s="10"/>
      <c r="AJ249" s="10"/>
      <c r="AK249" s="10"/>
      <c r="AL249" s="10"/>
      <c r="AM249" s="10">
        <f>$D249</f>
        <v>154</v>
      </c>
      <c r="AN249" s="10"/>
      <c r="AO249" s="10"/>
      <c r="AP249" s="10"/>
      <c r="AQ249" s="10"/>
      <c r="AR249" s="10"/>
      <c r="AS249" s="10"/>
      <c r="AT249" s="10"/>
      <c r="AU249" s="10"/>
      <c r="AV249" s="10"/>
    </row>
    <row r="250" spans="1:48" ht="13.5" customHeight="1">
      <c r="A250" s="8">
        <v>326</v>
      </c>
      <c r="B250" s="8">
        <v>248</v>
      </c>
      <c r="C250" s="8">
        <v>56</v>
      </c>
      <c r="D250" s="8">
        <v>155</v>
      </c>
      <c r="E250" s="8">
        <v>74</v>
      </c>
      <c r="F250" s="36">
        <v>0.036377430555555555</v>
      </c>
      <c r="G250" s="70" t="s">
        <v>494</v>
      </c>
      <c r="H250" s="70" t="s">
        <v>544</v>
      </c>
      <c r="I250" s="8" t="s">
        <v>542</v>
      </c>
      <c r="J250" s="8" t="s">
        <v>36</v>
      </c>
      <c r="K250" s="8" t="s">
        <v>0</v>
      </c>
      <c r="L250" s="10">
        <f>$B250</f>
        <v>248</v>
      </c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E250" s="10">
        <f>$D250</f>
        <v>155</v>
      </c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</row>
    <row r="251" spans="1:48" ht="13.5" customHeight="1">
      <c r="A251" s="8">
        <v>329</v>
      </c>
      <c r="B251" s="8">
        <v>249</v>
      </c>
      <c r="C251" s="8">
        <v>16</v>
      </c>
      <c r="D251" s="8">
        <v>156</v>
      </c>
      <c r="E251" s="8">
        <v>996</v>
      </c>
      <c r="F251" s="36">
        <v>0.036446759259259255</v>
      </c>
      <c r="G251" s="70" t="s">
        <v>694</v>
      </c>
      <c r="H251" s="70" t="s">
        <v>695</v>
      </c>
      <c r="I251" s="8" t="s">
        <v>574</v>
      </c>
      <c r="J251" s="8" t="s">
        <v>26</v>
      </c>
      <c r="K251" s="8" t="s">
        <v>0</v>
      </c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>
        <f>$B251</f>
        <v>249</v>
      </c>
      <c r="Y251" s="10"/>
      <c r="Z251" s="10"/>
      <c r="AA251" s="10"/>
      <c r="AB251" s="10"/>
      <c r="AC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>
        <f>$D251</f>
        <v>156</v>
      </c>
      <c r="AR251" s="10"/>
      <c r="AS251" s="10"/>
      <c r="AT251" s="10"/>
      <c r="AU251" s="10"/>
      <c r="AV251" s="10"/>
    </row>
    <row r="252" spans="1:48" ht="13.5" customHeight="1">
      <c r="A252" s="8">
        <v>332</v>
      </c>
      <c r="B252" s="8">
        <v>250</v>
      </c>
      <c r="C252" s="8">
        <v>17</v>
      </c>
      <c r="D252" s="8">
        <v>157</v>
      </c>
      <c r="E252" s="8">
        <v>52</v>
      </c>
      <c r="F252" s="36">
        <v>0.036516203703703703</v>
      </c>
      <c r="G252" s="70" t="s">
        <v>577</v>
      </c>
      <c r="H252" s="70" t="s">
        <v>696</v>
      </c>
      <c r="I252" s="8" t="s">
        <v>574</v>
      </c>
      <c r="J252" s="8" t="s">
        <v>36</v>
      </c>
      <c r="K252" s="8" t="s">
        <v>0</v>
      </c>
      <c r="L252" s="10">
        <f>$B252</f>
        <v>250</v>
      </c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E252" s="10">
        <f>$D252</f>
        <v>157</v>
      </c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</row>
    <row r="253" spans="1:48" ht="13.5" customHeight="1">
      <c r="A253" s="8">
        <v>334</v>
      </c>
      <c r="B253" s="8">
        <v>251</v>
      </c>
      <c r="C253" s="8"/>
      <c r="D253" s="8"/>
      <c r="E253" s="8">
        <v>1237</v>
      </c>
      <c r="F253" s="36">
        <v>0.03659722222222222</v>
      </c>
      <c r="G253" s="70" t="s">
        <v>527</v>
      </c>
      <c r="H253" s="70" t="s">
        <v>528</v>
      </c>
      <c r="I253" s="8" t="s">
        <v>87</v>
      </c>
      <c r="J253" s="8" t="s">
        <v>41</v>
      </c>
      <c r="K253" s="8" t="s">
        <v>0</v>
      </c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>
        <f>$B253</f>
        <v>251</v>
      </c>
      <c r="AA253" s="10"/>
      <c r="AB253" s="10"/>
      <c r="AC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</row>
    <row r="254" spans="1:48" ht="13.5" customHeight="1">
      <c r="A254" s="8">
        <v>337</v>
      </c>
      <c r="B254" s="8">
        <v>252</v>
      </c>
      <c r="C254" s="8">
        <v>57</v>
      </c>
      <c r="D254" s="8">
        <v>158</v>
      </c>
      <c r="E254" s="8">
        <v>1851</v>
      </c>
      <c r="F254" s="36">
        <v>0.03673611111111111</v>
      </c>
      <c r="G254" s="70" t="s">
        <v>307</v>
      </c>
      <c r="H254" s="70" t="s">
        <v>651</v>
      </c>
      <c r="I254" s="8" t="s">
        <v>542</v>
      </c>
      <c r="J254" s="8" t="s">
        <v>39</v>
      </c>
      <c r="K254" s="8" t="s">
        <v>0</v>
      </c>
      <c r="L254" s="10"/>
      <c r="M254" s="10"/>
      <c r="N254" s="10"/>
      <c r="O254" s="10"/>
      <c r="P254" s="10"/>
      <c r="Q254" s="10"/>
      <c r="R254" s="10">
        <f>$B254</f>
        <v>252</v>
      </c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E254" s="10"/>
      <c r="AF254" s="10"/>
      <c r="AG254" s="10"/>
      <c r="AH254" s="10"/>
      <c r="AI254" s="10"/>
      <c r="AJ254" s="10"/>
      <c r="AK254" s="10">
        <f>$D254</f>
        <v>158</v>
      </c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</row>
    <row r="255" spans="1:48" ht="13.5" customHeight="1">
      <c r="A255" s="8">
        <v>338</v>
      </c>
      <c r="B255" s="8">
        <v>253</v>
      </c>
      <c r="C255" s="8">
        <v>58</v>
      </c>
      <c r="D255" s="8">
        <v>159</v>
      </c>
      <c r="E255" s="8">
        <v>755</v>
      </c>
      <c r="F255" s="36">
        <v>0.0367824074074074</v>
      </c>
      <c r="G255" s="70" t="s">
        <v>545</v>
      </c>
      <c r="H255" s="70" t="s">
        <v>697</v>
      </c>
      <c r="I255" s="8" t="s">
        <v>542</v>
      </c>
      <c r="J255" s="8" t="s">
        <v>92</v>
      </c>
      <c r="K255" s="8" t="s">
        <v>0</v>
      </c>
      <c r="L255" s="10"/>
      <c r="M255" s="10"/>
      <c r="N255" s="10"/>
      <c r="O255" s="10"/>
      <c r="P255" s="10"/>
      <c r="Q255" s="10"/>
      <c r="R255" s="10"/>
      <c r="S255" s="10"/>
      <c r="T255" s="10">
        <f>$B255</f>
        <v>253</v>
      </c>
      <c r="U255" s="10"/>
      <c r="V255" s="10"/>
      <c r="W255" s="10"/>
      <c r="X255" s="10"/>
      <c r="Y255" s="10"/>
      <c r="Z255" s="10"/>
      <c r="AA255" s="10"/>
      <c r="AB255" s="10"/>
      <c r="AC255" s="10"/>
      <c r="AE255" s="10"/>
      <c r="AF255" s="10"/>
      <c r="AG255" s="10"/>
      <c r="AH255" s="10"/>
      <c r="AI255" s="10"/>
      <c r="AJ255" s="10"/>
      <c r="AK255" s="10"/>
      <c r="AL255" s="10"/>
      <c r="AM255" s="10">
        <f>$D255</f>
        <v>159</v>
      </c>
      <c r="AN255" s="10"/>
      <c r="AO255" s="10"/>
      <c r="AP255" s="10"/>
      <c r="AQ255" s="10"/>
      <c r="AR255" s="10"/>
      <c r="AS255" s="10"/>
      <c r="AT255" s="10"/>
      <c r="AU255" s="10"/>
      <c r="AV255" s="10"/>
    </row>
    <row r="256" spans="1:48" ht="13.5" customHeight="1">
      <c r="A256" s="8">
        <v>339</v>
      </c>
      <c r="B256" s="8">
        <v>254</v>
      </c>
      <c r="C256" s="8"/>
      <c r="D256" s="8"/>
      <c r="E256" s="8">
        <v>1850</v>
      </c>
      <c r="F256" s="36">
        <v>0.03685185185185185</v>
      </c>
      <c r="G256" s="70" t="s">
        <v>529</v>
      </c>
      <c r="H256" s="70" t="s">
        <v>530</v>
      </c>
      <c r="I256" s="8" t="s">
        <v>87</v>
      </c>
      <c r="J256" s="8" t="s">
        <v>39</v>
      </c>
      <c r="K256" s="8" t="s">
        <v>0</v>
      </c>
      <c r="L256" s="10"/>
      <c r="M256" s="10"/>
      <c r="N256" s="10"/>
      <c r="O256" s="10"/>
      <c r="P256" s="10"/>
      <c r="Q256" s="10"/>
      <c r="R256" s="10">
        <f>$B256</f>
        <v>254</v>
      </c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</row>
    <row r="257" spans="1:48" ht="13.5" customHeight="1">
      <c r="A257" s="8">
        <v>340</v>
      </c>
      <c r="B257" s="8">
        <v>255</v>
      </c>
      <c r="C257" s="8">
        <v>81</v>
      </c>
      <c r="D257" s="8">
        <v>160</v>
      </c>
      <c r="E257" s="8">
        <v>824</v>
      </c>
      <c r="F257" s="36">
        <v>0.03688657407407408</v>
      </c>
      <c r="G257" s="70" t="s">
        <v>417</v>
      </c>
      <c r="H257" s="70" t="s">
        <v>254</v>
      </c>
      <c r="I257" s="8" t="s">
        <v>535</v>
      </c>
      <c r="J257" s="8" t="s">
        <v>40</v>
      </c>
      <c r="K257" s="8" t="s">
        <v>0</v>
      </c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>
        <f>$B257</f>
        <v>255</v>
      </c>
      <c r="X257" s="10"/>
      <c r="Y257" s="10"/>
      <c r="Z257" s="10"/>
      <c r="AA257" s="10"/>
      <c r="AB257" s="10"/>
      <c r="AC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>
        <f>$D257</f>
        <v>160</v>
      </c>
      <c r="AQ257" s="10"/>
      <c r="AR257" s="10"/>
      <c r="AS257" s="10"/>
      <c r="AT257" s="10"/>
      <c r="AU257" s="10"/>
      <c r="AV257" s="10"/>
    </row>
    <row r="258" spans="1:48" ht="13.5" customHeight="1">
      <c r="A258" s="8">
        <v>344</v>
      </c>
      <c r="B258" s="8">
        <v>256</v>
      </c>
      <c r="C258" s="8">
        <v>82</v>
      </c>
      <c r="D258" s="8">
        <v>161</v>
      </c>
      <c r="E258" s="8">
        <v>307</v>
      </c>
      <c r="F258" s="36">
        <v>0.03697916666666667</v>
      </c>
      <c r="G258" s="70" t="s">
        <v>462</v>
      </c>
      <c r="H258" s="70" t="s">
        <v>260</v>
      </c>
      <c r="I258" s="8" t="s">
        <v>535</v>
      </c>
      <c r="J258" s="8" t="s">
        <v>38</v>
      </c>
      <c r="K258" s="8" t="s">
        <v>0</v>
      </c>
      <c r="L258" s="10"/>
      <c r="M258" s="10"/>
      <c r="N258" s="10"/>
      <c r="O258" s="10"/>
      <c r="P258" s="10"/>
      <c r="Q258" s="10">
        <f>$B258</f>
        <v>256</v>
      </c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E258" s="10"/>
      <c r="AF258" s="10"/>
      <c r="AG258" s="10"/>
      <c r="AH258" s="10"/>
      <c r="AI258" s="10"/>
      <c r="AJ258" s="10">
        <f>$D258</f>
        <v>161</v>
      </c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</row>
    <row r="259" spans="1:48" ht="13.5" customHeight="1">
      <c r="A259" s="8">
        <v>345</v>
      </c>
      <c r="B259" s="8">
        <v>257</v>
      </c>
      <c r="C259" s="8">
        <v>83</v>
      </c>
      <c r="D259" s="8">
        <v>162</v>
      </c>
      <c r="E259" s="8">
        <v>488</v>
      </c>
      <c r="F259" s="36">
        <v>0.03706018518518519</v>
      </c>
      <c r="G259" s="70" t="s">
        <v>520</v>
      </c>
      <c r="H259" s="70" t="s">
        <v>698</v>
      </c>
      <c r="I259" s="8" t="s">
        <v>535</v>
      </c>
      <c r="J259" s="8" t="s">
        <v>39</v>
      </c>
      <c r="K259" s="8" t="s">
        <v>0</v>
      </c>
      <c r="L259" s="10"/>
      <c r="M259" s="10"/>
      <c r="N259" s="10"/>
      <c r="O259" s="10"/>
      <c r="P259" s="10"/>
      <c r="Q259" s="10"/>
      <c r="R259" s="10">
        <f>$B259</f>
        <v>257</v>
      </c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E259" s="10"/>
      <c r="AF259" s="10"/>
      <c r="AG259" s="10"/>
      <c r="AH259" s="10"/>
      <c r="AI259" s="10"/>
      <c r="AJ259" s="10"/>
      <c r="AK259" s="10">
        <f>$D259</f>
        <v>162</v>
      </c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</row>
    <row r="260" spans="1:48" ht="13.5" customHeight="1">
      <c r="A260" s="8">
        <v>346</v>
      </c>
      <c r="B260" s="8">
        <v>258</v>
      </c>
      <c r="C260" s="8">
        <v>59</v>
      </c>
      <c r="D260" s="8">
        <v>163</v>
      </c>
      <c r="E260" s="8">
        <v>302</v>
      </c>
      <c r="F260" s="36">
        <v>0.03707175925925926</v>
      </c>
      <c r="G260" s="70" t="s">
        <v>699</v>
      </c>
      <c r="H260" s="70" t="s">
        <v>700</v>
      </c>
      <c r="I260" s="8" t="s">
        <v>542</v>
      </c>
      <c r="J260" s="8" t="s">
        <v>38</v>
      </c>
      <c r="K260" s="8" t="s">
        <v>0</v>
      </c>
      <c r="L260" s="10"/>
      <c r="M260" s="10"/>
      <c r="N260" s="10"/>
      <c r="O260" s="10"/>
      <c r="P260" s="10"/>
      <c r="Q260" s="10">
        <f>$B260</f>
        <v>258</v>
      </c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E260" s="10"/>
      <c r="AF260" s="10"/>
      <c r="AG260" s="10"/>
      <c r="AH260" s="10"/>
      <c r="AI260" s="10"/>
      <c r="AJ260" s="10">
        <f>$D260</f>
        <v>163</v>
      </c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</row>
    <row r="261" spans="1:48" ht="13.5" customHeight="1">
      <c r="A261" s="8">
        <v>347</v>
      </c>
      <c r="B261" s="8">
        <v>259</v>
      </c>
      <c r="C261" s="8">
        <v>84</v>
      </c>
      <c r="D261" s="8">
        <v>164</v>
      </c>
      <c r="E261" s="8">
        <v>366</v>
      </c>
      <c r="F261" s="36">
        <v>0.037083333333333336</v>
      </c>
      <c r="G261" s="70" t="s">
        <v>689</v>
      </c>
      <c r="H261" s="70" t="s">
        <v>346</v>
      </c>
      <c r="I261" s="8" t="s">
        <v>535</v>
      </c>
      <c r="J261" s="8" t="s">
        <v>38</v>
      </c>
      <c r="K261" s="8" t="s">
        <v>0</v>
      </c>
      <c r="L261" s="10"/>
      <c r="M261" s="10"/>
      <c r="N261" s="10"/>
      <c r="O261" s="10"/>
      <c r="P261" s="10"/>
      <c r="Q261" s="10">
        <f>$B261</f>
        <v>259</v>
      </c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E261" s="10"/>
      <c r="AF261" s="10"/>
      <c r="AG261" s="10"/>
      <c r="AH261" s="10"/>
      <c r="AI261" s="10"/>
      <c r="AJ261" s="10">
        <f>$D261</f>
        <v>164</v>
      </c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</row>
    <row r="262" spans="1:48" ht="13.5" customHeight="1">
      <c r="A262" s="8">
        <v>348</v>
      </c>
      <c r="B262" s="8">
        <v>260</v>
      </c>
      <c r="C262" s="8"/>
      <c r="D262" s="8"/>
      <c r="E262" s="8">
        <v>1598</v>
      </c>
      <c r="F262" s="36">
        <v>0.03711805555555556</v>
      </c>
      <c r="G262" s="70" t="s">
        <v>454</v>
      </c>
      <c r="H262" s="70" t="s">
        <v>531</v>
      </c>
      <c r="I262" s="8" t="s">
        <v>87</v>
      </c>
      <c r="J262" s="8" t="s">
        <v>82</v>
      </c>
      <c r="K262" s="8" t="s">
        <v>0</v>
      </c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>
        <f>$B262</f>
        <v>260</v>
      </c>
      <c r="AC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</row>
    <row r="263" spans="1:48" ht="13.5" customHeight="1">
      <c r="A263" s="8">
        <v>349</v>
      </c>
      <c r="B263" s="8">
        <v>261</v>
      </c>
      <c r="C263" s="8">
        <v>85</v>
      </c>
      <c r="D263" s="8">
        <v>165</v>
      </c>
      <c r="E263" s="8">
        <v>1281</v>
      </c>
      <c r="F263" s="36">
        <v>0.0371181712962963</v>
      </c>
      <c r="G263" s="70" t="s">
        <v>577</v>
      </c>
      <c r="H263" s="70" t="s">
        <v>701</v>
      </c>
      <c r="I263" s="8" t="s">
        <v>535</v>
      </c>
      <c r="J263" s="8" t="s">
        <v>41</v>
      </c>
      <c r="K263" s="8" t="s">
        <v>0</v>
      </c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>
        <f>$B263</f>
        <v>261</v>
      </c>
      <c r="AA263" s="10"/>
      <c r="AB263" s="10"/>
      <c r="AC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>
        <f>$D263</f>
        <v>165</v>
      </c>
      <c r="AT263" s="10"/>
      <c r="AU263" s="10"/>
      <c r="AV263" s="10"/>
    </row>
    <row r="264" spans="1:48" ht="13.5" customHeight="1">
      <c r="A264" s="8">
        <v>351</v>
      </c>
      <c r="B264" s="8">
        <v>262</v>
      </c>
      <c r="C264" s="8">
        <v>60</v>
      </c>
      <c r="D264" s="8">
        <v>166</v>
      </c>
      <c r="E264" s="8">
        <v>481</v>
      </c>
      <c r="F264" s="36">
        <v>0.03733796296296296</v>
      </c>
      <c r="G264" s="70" t="s">
        <v>702</v>
      </c>
      <c r="H264" s="70" t="s">
        <v>155</v>
      </c>
      <c r="I264" s="8" t="s">
        <v>542</v>
      </c>
      <c r="J264" s="8" t="s">
        <v>39</v>
      </c>
      <c r="K264" s="8" t="s">
        <v>0</v>
      </c>
      <c r="L264" s="10"/>
      <c r="M264" s="10"/>
      <c r="N264" s="10"/>
      <c r="O264" s="10"/>
      <c r="P264" s="10"/>
      <c r="Q264" s="10"/>
      <c r="R264" s="10">
        <f>$B264</f>
        <v>262</v>
      </c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E264" s="10"/>
      <c r="AF264" s="10"/>
      <c r="AG264" s="10"/>
      <c r="AH264" s="10"/>
      <c r="AI264" s="10"/>
      <c r="AJ264" s="10"/>
      <c r="AK264" s="10">
        <f>$D264</f>
        <v>166</v>
      </c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</row>
    <row r="265" spans="1:48" ht="13.5" customHeight="1">
      <c r="A265" s="8">
        <v>353</v>
      </c>
      <c r="B265" s="8">
        <v>263</v>
      </c>
      <c r="C265" s="8">
        <v>61</v>
      </c>
      <c r="D265" s="8">
        <v>167</v>
      </c>
      <c r="E265" s="8">
        <v>1725</v>
      </c>
      <c r="F265" s="36">
        <v>0.03734965277777778</v>
      </c>
      <c r="G265" s="70" t="s">
        <v>703</v>
      </c>
      <c r="H265" s="70" t="s">
        <v>581</v>
      </c>
      <c r="I265" s="8" t="s">
        <v>542</v>
      </c>
      <c r="J265" s="8" t="s">
        <v>28</v>
      </c>
      <c r="K265" s="8" t="s">
        <v>0</v>
      </c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>
        <f>$B265</f>
        <v>263</v>
      </c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>
        <f>$D265</f>
        <v>167</v>
      </c>
    </row>
    <row r="266" spans="1:48" ht="13.5" customHeight="1">
      <c r="A266" s="8">
        <v>355</v>
      </c>
      <c r="B266" s="8">
        <v>264</v>
      </c>
      <c r="C266" s="8">
        <v>18</v>
      </c>
      <c r="D266" s="8">
        <v>168</v>
      </c>
      <c r="E266" s="8">
        <v>516</v>
      </c>
      <c r="F266" s="36">
        <v>0.03747685185185185</v>
      </c>
      <c r="G266" s="70" t="s">
        <v>505</v>
      </c>
      <c r="H266" s="70" t="s">
        <v>216</v>
      </c>
      <c r="I266" s="8" t="s">
        <v>574</v>
      </c>
      <c r="J266" s="8" t="s">
        <v>39</v>
      </c>
      <c r="K266" s="8" t="s">
        <v>0</v>
      </c>
      <c r="L266" s="10"/>
      <c r="M266" s="10"/>
      <c r="N266" s="10"/>
      <c r="O266" s="10"/>
      <c r="P266" s="10"/>
      <c r="Q266" s="10"/>
      <c r="R266" s="10">
        <f>$B266</f>
        <v>264</v>
      </c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E266" s="10"/>
      <c r="AF266" s="10"/>
      <c r="AG266" s="10"/>
      <c r="AH266" s="10"/>
      <c r="AI266" s="10"/>
      <c r="AJ266" s="10"/>
      <c r="AK266" s="10">
        <f>$D266</f>
        <v>168</v>
      </c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</row>
    <row r="267" spans="1:48" ht="13.5" customHeight="1">
      <c r="A267" s="8">
        <v>356</v>
      </c>
      <c r="B267" s="8">
        <v>265</v>
      </c>
      <c r="C267" s="8">
        <v>5</v>
      </c>
      <c r="D267" s="8">
        <v>169</v>
      </c>
      <c r="E267" s="8">
        <v>635</v>
      </c>
      <c r="F267" s="36">
        <v>0.037488425925925925</v>
      </c>
      <c r="G267" s="70" t="s">
        <v>536</v>
      </c>
      <c r="H267" s="70" t="s">
        <v>532</v>
      </c>
      <c r="I267" s="8" t="s">
        <v>640</v>
      </c>
      <c r="J267" s="8" t="s">
        <v>24</v>
      </c>
      <c r="K267" s="8" t="s">
        <v>0</v>
      </c>
      <c r="L267" s="10"/>
      <c r="M267" s="10"/>
      <c r="N267" s="10"/>
      <c r="O267" s="10"/>
      <c r="P267" s="10"/>
      <c r="Q267" s="10"/>
      <c r="R267" s="10"/>
      <c r="S267" s="10">
        <f>$B267</f>
        <v>265</v>
      </c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E267" s="10"/>
      <c r="AF267" s="10"/>
      <c r="AG267" s="10"/>
      <c r="AH267" s="10"/>
      <c r="AI267" s="10"/>
      <c r="AJ267" s="10"/>
      <c r="AK267" s="10"/>
      <c r="AL267" s="10">
        <f>$D267</f>
        <v>169</v>
      </c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</row>
    <row r="268" spans="1:48" ht="13.5" customHeight="1">
      <c r="A268" s="8">
        <v>360</v>
      </c>
      <c r="B268" s="8">
        <v>266</v>
      </c>
      <c r="C268" s="8">
        <v>19</v>
      </c>
      <c r="D268" s="8">
        <v>170</v>
      </c>
      <c r="E268" s="8">
        <v>704</v>
      </c>
      <c r="F268" s="36">
        <v>0.03775462962962963</v>
      </c>
      <c r="G268" s="70" t="s">
        <v>161</v>
      </c>
      <c r="H268" s="86" t="s">
        <v>751</v>
      </c>
      <c r="I268" s="87" t="s">
        <v>574</v>
      </c>
      <c r="J268" s="8" t="s">
        <v>24</v>
      </c>
      <c r="K268" s="8" t="s">
        <v>0</v>
      </c>
      <c r="L268" s="10"/>
      <c r="M268" s="10"/>
      <c r="N268" s="10"/>
      <c r="O268" s="10"/>
      <c r="P268" s="10"/>
      <c r="Q268" s="10"/>
      <c r="R268" s="10"/>
      <c r="S268" s="10">
        <f>$B268</f>
        <v>266</v>
      </c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E268" s="10"/>
      <c r="AF268" s="10"/>
      <c r="AG268" s="10"/>
      <c r="AH268" s="10"/>
      <c r="AI268" s="10"/>
      <c r="AJ268" s="10"/>
      <c r="AK268" s="10"/>
      <c r="AL268" s="10">
        <f>$D268</f>
        <v>170</v>
      </c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</row>
    <row r="269" spans="1:48" ht="13.5" customHeight="1">
      <c r="A269" s="8">
        <v>361</v>
      </c>
      <c r="B269" s="8">
        <v>267</v>
      </c>
      <c r="C269" s="8">
        <v>62</v>
      </c>
      <c r="D269" s="8">
        <v>171</v>
      </c>
      <c r="E269" s="8">
        <v>827</v>
      </c>
      <c r="F269" s="36">
        <v>0.03778935185185185</v>
      </c>
      <c r="G269" s="70" t="s">
        <v>575</v>
      </c>
      <c r="H269" s="70" t="s">
        <v>704</v>
      </c>
      <c r="I269" s="8" t="s">
        <v>542</v>
      </c>
      <c r="J269" s="8" t="s">
        <v>40</v>
      </c>
      <c r="K269" s="8" t="s">
        <v>0</v>
      </c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>
        <f>$B269</f>
        <v>267</v>
      </c>
      <c r="X269" s="10"/>
      <c r="Y269" s="10"/>
      <c r="Z269" s="10"/>
      <c r="AA269" s="10"/>
      <c r="AB269" s="10"/>
      <c r="AC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>
        <f>$D269</f>
        <v>171</v>
      </c>
      <c r="AQ269" s="10"/>
      <c r="AR269" s="10"/>
      <c r="AS269" s="10"/>
      <c r="AT269" s="10"/>
      <c r="AU269" s="10"/>
      <c r="AV269" s="10"/>
    </row>
    <row r="270" spans="1:48" ht="13.5" customHeight="1">
      <c r="A270" s="8">
        <v>364</v>
      </c>
      <c r="B270" s="8">
        <v>268</v>
      </c>
      <c r="C270" s="8">
        <v>6</v>
      </c>
      <c r="D270" s="8">
        <v>172</v>
      </c>
      <c r="E270" s="8">
        <v>876</v>
      </c>
      <c r="F270" s="36">
        <v>0.037893518518518514</v>
      </c>
      <c r="G270" s="70" t="s">
        <v>448</v>
      </c>
      <c r="H270" s="70" t="s">
        <v>705</v>
      </c>
      <c r="I270" s="8" t="s">
        <v>640</v>
      </c>
      <c r="J270" s="8" t="s">
        <v>40</v>
      </c>
      <c r="K270" s="8" t="s">
        <v>0</v>
      </c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>
        <f>$B270</f>
        <v>268</v>
      </c>
      <c r="X270" s="10"/>
      <c r="Y270" s="10"/>
      <c r="Z270" s="10"/>
      <c r="AA270" s="10"/>
      <c r="AB270" s="10"/>
      <c r="AC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>
        <f>$D270</f>
        <v>172</v>
      </c>
      <c r="AQ270" s="10"/>
      <c r="AR270" s="10"/>
      <c r="AS270" s="10"/>
      <c r="AT270" s="10"/>
      <c r="AU270" s="10"/>
      <c r="AV270" s="10"/>
    </row>
    <row r="271" spans="1:48" ht="13.5" customHeight="1">
      <c r="A271" s="8">
        <v>366</v>
      </c>
      <c r="B271" s="8">
        <v>269</v>
      </c>
      <c r="C271" s="8">
        <v>63</v>
      </c>
      <c r="D271" s="8">
        <v>173</v>
      </c>
      <c r="E271" s="8">
        <v>1558</v>
      </c>
      <c r="F271" s="36">
        <v>0.03792824074074074</v>
      </c>
      <c r="G271" s="70" t="s">
        <v>307</v>
      </c>
      <c r="H271" s="70" t="s">
        <v>706</v>
      </c>
      <c r="I271" s="8" t="s">
        <v>542</v>
      </c>
      <c r="J271" s="8" t="s">
        <v>82</v>
      </c>
      <c r="K271" s="8" t="s">
        <v>0</v>
      </c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>
        <f>$B271</f>
        <v>269</v>
      </c>
      <c r="AC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>
        <f>$D271</f>
        <v>173</v>
      </c>
      <c r="AV271" s="10"/>
    </row>
    <row r="272" spans="1:48" ht="13.5" customHeight="1">
      <c r="A272" s="8">
        <v>367</v>
      </c>
      <c r="B272" s="8">
        <v>270</v>
      </c>
      <c r="C272" s="8">
        <v>64</v>
      </c>
      <c r="D272" s="8">
        <v>174</v>
      </c>
      <c r="E272" s="8">
        <v>1021</v>
      </c>
      <c r="F272" s="36">
        <v>0.037974537037037036</v>
      </c>
      <c r="G272" s="70" t="s">
        <v>421</v>
      </c>
      <c r="H272" s="70" t="s">
        <v>707</v>
      </c>
      <c r="I272" s="8" t="s">
        <v>542</v>
      </c>
      <c r="J272" s="8" t="s">
        <v>26</v>
      </c>
      <c r="K272" s="8" t="s">
        <v>0</v>
      </c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>
        <f>$B272</f>
        <v>270</v>
      </c>
      <c r="Y272" s="10"/>
      <c r="Z272" s="10"/>
      <c r="AA272" s="10"/>
      <c r="AB272" s="10"/>
      <c r="AC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>
        <f>$D272</f>
        <v>174</v>
      </c>
      <c r="AR272" s="10"/>
      <c r="AS272" s="10"/>
      <c r="AT272" s="10"/>
      <c r="AU272" s="10"/>
      <c r="AV272" s="10"/>
    </row>
    <row r="273" spans="1:48" ht="13.5" customHeight="1">
      <c r="A273" s="8">
        <v>370</v>
      </c>
      <c r="B273" s="8">
        <v>271</v>
      </c>
      <c r="C273" s="8">
        <v>65</v>
      </c>
      <c r="D273" s="8">
        <v>175</v>
      </c>
      <c r="E273" s="8">
        <v>1272</v>
      </c>
      <c r="F273" s="36">
        <v>0.038148148148148146</v>
      </c>
      <c r="G273" s="70" t="s">
        <v>494</v>
      </c>
      <c r="H273" s="70" t="s">
        <v>538</v>
      </c>
      <c r="I273" s="8" t="s">
        <v>542</v>
      </c>
      <c r="J273" s="8" t="s">
        <v>41</v>
      </c>
      <c r="K273" s="8" t="s">
        <v>0</v>
      </c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>
        <f>$B273</f>
        <v>271</v>
      </c>
      <c r="AA273" s="10"/>
      <c r="AB273" s="10"/>
      <c r="AC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>
        <f>$D273</f>
        <v>175</v>
      </c>
      <c r="AT273" s="10"/>
      <c r="AU273" s="10"/>
      <c r="AV273" s="10"/>
    </row>
    <row r="274" spans="1:48" ht="13.5" customHeight="1">
      <c r="A274" s="8">
        <v>371</v>
      </c>
      <c r="B274" s="8">
        <v>272</v>
      </c>
      <c r="C274" s="8">
        <v>66</v>
      </c>
      <c r="D274" s="8">
        <v>176</v>
      </c>
      <c r="E274" s="8">
        <v>531</v>
      </c>
      <c r="F274" s="36">
        <v>0.03814826388888889</v>
      </c>
      <c r="G274" s="70" t="s">
        <v>441</v>
      </c>
      <c r="H274" s="70" t="s">
        <v>708</v>
      </c>
      <c r="I274" s="8" t="s">
        <v>542</v>
      </c>
      <c r="J274" s="8" t="s">
        <v>39</v>
      </c>
      <c r="K274" s="8" t="s">
        <v>0</v>
      </c>
      <c r="L274" s="10"/>
      <c r="M274" s="10"/>
      <c r="N274" s="10"/>
      <c r="O274" s="10"/>
      <c r="P274" s="10"/>
      <c r="Q274" s="10"/>
      <c r="R274" s="10">
        <f>$B274</f>
        <v>272</v>
      </c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E274" s="10"/>
      <c r="AF274" s="10"/>
      <c r="AG274" s="10"/>
      <c r="AH274" s="10"/>
      <c r="AI274" s="10"/>
      <c r="AJ274" s="10"/>
      <c r="AK274" s="10">
        <f>$D274</f>
        <v>176</v>
      </c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</row>
    <row r="275" spans="1:48" ht="13.5" customHeight="1">
      <c r="A275" s="8">
        <v>375</v>
      </c>
      <c r="B275" s="8">
        <v>273</v>
      </c>
      <c r="C275" s="8">
        <v>20</v>
      </c>
      <c r="D275" s="8">
        <v>177</v>
      </c>
      <c r="E275" s="8">
        <v>492</v>
      </c>
      <c r="F275" s="36">
        <v>0.03836805555555556</v>
      </c>
      <c r="G275" s="70" t="s">
        <v>507</v>
      </c>
      <c r="H275" s="70" t="s">
        <v>349</v>
      </c>
      <c r="I275" s="8" t="s">
        <v>574</v>
      </c>
      <c r="J275" s="8" t="s">
        <v>39</v>
      </c>
      <c r="K275" s="8" t="s">
        <v>0</v>
      </c>
      <c r="L275" s="10"/>
      <c r="M275" s="10"/>
      <c r="N275" s="10"/>
      <c r="O275" s="10"/>
      <c r="P275" s="10"/>
      <c r="Q275" s="10"/>
      <c r="R275" s="10">
        <f>$B275</f>
        <v>273</v>
      </c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E275" s="10"/>
      <c r="AF275" s="10"/>
      <c r="AG275" s="10"/>
      <c r="AH275" s="10"/>
      <c r="AI275" s="10"/>
      <c r="AJ275" s="10"/>
      <c r="AK275" s="10">
        <f>$D275</f>
        <v>177</v>
      </c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</row>
    <row r="276" spans="1:48" ht="13.5" customHeight="1">
      <c r="A276" s="8">
        <v>376</v>
      </c>
      <c r="B276" s="8">
        <v>274</v>
      </c>
      <c r="C276" s="8">
        <v>67</v>
      </c>
      <c r="D276" s="8">
        <v>178</v>
      </c>
      <c r="E276" s="8">
        <v>713</v>
      </c>
      <c r="F276" s="36">
        <v>0.03837962962962963</v>
      </c>
      <c r="G276" s="70" t="s">
        <v>307</v>
      </c>
      <c r="H276" s="70" t="s">
        <v>371</v>
      </c>
      <c r="I276" s="8" t="s">
        <v>542</v>
      </c>
      <c r="J276" s="8" t="s">
        <v>24</v>
      </c>
      <c r="K276" s="8" t="s">
        <v>0</v>
      </c>
      <c r="L276" s="10"/>
      <c r="M276" s="10"/>
      <c r="N276" s="10"/>
      <c r="O276" s="10"/>
      <c r="P276" s="10"/>
      <c r="Q276" s="10"/>
      <c r="R276" s="10"/>
      <c r="S276" s="10">
        <f>$B276</f>
        <v>274</v>
      </c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E276" s="10"/>
      <c r="AF276" s="10"/>
      <c r="AG276" s="10"/>
      <c r="AH276" s="10"/>
      <c r="AI276" s="10"/>
      <c r="AJ276" s="10"/>
      <c r="AK276" s="10"/>
      <c r="AL276" s="10">
        <f>$D276</f>
        <v>178</v>
      </c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</row>
    <row r="277" spans="1:48" ht="13.5" customHeight="1">
      <c r="A277" s="8">
        <v>377</v>
      </c>
      <c r="B277" s="8">
        <v>275</v>
      </c>
      <c r="C277" s="8">
        <v>68</v>
      </c>
      <c r="D277" s="8">
        <v>179</v>
      </c>
      <c r="E277" s="8">
        <v>637</v>
      </c>
      <c r="F277" s="36">
        <v>0.03837974537037037</v>
      </c>
      <c r="G277" s="70" t="s">
        <v>505</v>
      </c>
      <c r="H277" s="70" t="s">
        <v>709</v>
      </c>
      <c r="I277" s="8" t="s">
        <v>542</v>
      </c>
      <c r="J277" s="8" t="s">
        <v>24</v>
      </c>
      <c r="K277" s="8" t="s">
        <v>0</v>
      </c>
      <c r="L277" s="10"/>
      <c r="M277" s="10"/>
      <c r="N277" s="10"/>
      <c r="O277" s="10"/>
      <c r="P277" s="10"/>
      <c r="Q277" s="10"/>
      <c r="R277" s="10"/>
      <c r="S277" s="10">
        <f>$B277</f>
        <v>275</v>
      </c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E277" s="10"/>
      <c r="AF277" s="10"/>
      <c r="AG277" s="10"/>
      <c r="AH277" s="10"/>
      <c r="AI277" s="10"/>
      <c r="AJ277" s="10"/>
      <c r="AK277" s="10"/>
      <c r="AL277" s="10">
        <f>$D277</f>
        <v>179</v>
      </c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</row>
    <row r="278" spans="1:48" ht="13.5" customHeight="1">
      <c r="A278" s="8">
        <v>379</v>
      </c>
      <c r="B278" s="8">
        <v>276</v>
      </c>
      <c r="C278" s="8">
        <v>21</v>
      </c>
      <c r="D278" s="8">
        <v>180</v>
      </c>
      <c r="E278" s="8">
        <v>503</v>
      </c>
      <c r="F278" s="36">
        <v>0.03844907407407408</v>
      </c>
      <c r="G278" s="70" t="s">
        <v>710</v>
      </c>
      <c r="H278" s="70" t="s">
        <v>155</v>
      </c>
      <c r="I278" s="8" t="s">
        <v>574</v>
      </c>
      <c r="J278" s="8" t="s">
        <v>39</v>
      </c>
      <c r="K278" s="8" t="s">
        <v>0</v>
      </c>
      <c r="L278" s="10"/>
      <c r="M278" s="10"/>
      <c r="N278" s="10"/>
      <c r="O278" s="10"/>
      <c r="P278" s="10"/>
      <c r="Q278" s="10"/>
      <c r="R278" s="10">
        <f>$B278</f>
        <v>276</v>
      </c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E278" s="10"/>
      <c r="AF278" s="10"/>
      <c r="AG278" s="10"/>
      <c r="AH278" s="10"/>
      <c r="AI278" s="10"/>
      <c r="AJ278" s="10"/>
      <c r="AK278" s="10">
        <f>$D278</f>
        <v>180</v>
      </c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</row>
    <row r="279" spans="1:48" ht="13.5" customHeight="1">
      <c r="A279" s="8">
        <v>380</v>
      </c>
      <c r="B279" s="8">
        <v>277</v>
      </c>
      <c r="C279" s="8">
        <v>22</v>
      </c>
      <c r="D279" s="8">
        <v>181</v>
      </c>
      <c r="E279" s="8">
        <v>1231</v>
      </c>
      <c r="F279" s="36">
        <v>0.03847222222222223</v>
      </c>
      <c r="G279" s="70" t="s">
        <v>711</v>
      </c>
      <c r="H279" s="70" t="s">
        <v>712</v>
      </c>
      <c r="I279" s="8" t="s">
        <v>574</v>
      </c>
      <c r="J279" s="8" t="s">
        <v>41</v>
      </c>
      <c r="K279" s="8" t="s">
        <v>0</v>
      </c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>
        <f>$B279</f>
        <v>277</v>
      </c>
      <c r="AA279" s="10"/>
      <c r="AB279" s="10"/>
      <c r="AC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>
        <f>$D279</f>
        <v>181</v>
      </c>
      <c r="AT279" s="10"/>
      <c r="AU279" s="10"/>
      <c r="AV279" s="10"/>
    </row>
    <row r="280" spans="1:48" ht="13.5" customHeight="1">
      <c r="A280" s="8">
        <v>382</v>
      </c>
      <c r="B280" s="8">
        <v>278</v>
      </c>
      <c r="C280" s="8"/>
      <c r="D280" s="8"/>
      <c r="E280" s="8">
        <v>1799</v>
      </c>
      <c r="F280" s="36">
        <v>0.03850694444444445</v>
      </c>
      <c r="G280" s="70" t="s">
        <v>713</v>
      </c>
      <c r="H280" s="70" t="s">
        <v>714</v>
      </c>
      <c r="I280" s="87" t="s">
        <v>87</v>
      </c>
      <c r="J280" s="8" t="s">
        <v>150</v>
      </c>
      <c r="K280" s="8" t="s">
        <v>0</v>
      </c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>
        <f>$B280</f>
        <v>278</v>
      </c>
      <c r="W280" s="10"/>
      <c r="X280" s="10"/>
      <c r="Y280" s="10"/>
      <c r="Z280" s="10"/>
      <c r="AA280" s="10"/>
      <c r="AB280" s="10"/>
      <c r="AC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</row>
    <row r="281" spans="1:48" ht="13.5" customHeight="1">
      <c r="A281" s="8">
        <v>384</v>
      </c>
      <c r="B281" s="8">
        <v>279</v>
      </c>
      <c r="C281" s="8">
        <v>86</v>
      </c>
      <c r="D281" s="8">
        <v>182</v>
      </c>
      <c r="E281" s="8">
        <v>373</v>
      </c>
      <c r="F281" s="36">
        <v>0.038634259259259264</v>
      </c>
      <c r="G281" s="70" t="s">
        <v>486</v>
      </c>
      <c r="H281" s="70" t="s">
        <v>553</v>
      </c>
      <c r="I281" s="8" t="s">
        <v>535</v>
      </c>
      <c r="J281" s="8" t="s">
        <v>38</v>
      </c>
      <c r="K281" s="8" t="s">
        <v>0</v>
      </c>
      <c r="L281" s="10"/>
      <c r="M281" s="10"/>
      <c r="N281" s="10"/>
      <c r="O281" s="10"/>
      <c r="P281" s="10"/>
      <c r="Q281" s="10">
        <f>$B281</f>
        <v>279</v>
      </c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E281" s="10"/>
      <c r="AF281" s="10"/>
      <c r="AG281" s="10"/>
      <c r="AH281" s="10"/>
      <c r="AI281" s="10"/>
      <c r="AJ281" s="10">
        <f>$D281</f>
        <v>182</v>
      </c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</row>
    <row r="282" spans="1:48" ht="13.5" customHeight="1">
      <c r="A282" s="8">
        <v>385</v>
      </c>
      <c r="B282" s="8">
        <v>280</v>
      </c>
      <c r="C282" s="8">
        <v>69</v>
      </c>
      <c r="D282" s="8">
        <v>183</v>
      </c>
      <c r="E282" s="8">
        <v>1525</v>
      </c>
      <c r="F282" s="36">
        <v>0.03864583333333334</v>
      </c>
      <c r="G282" s="70" t="s">
        <v>662</v>
      </c>
      <c r="H282" s="70" t="s">
        <v>481</v>
      </c>
      <c r="I282" s="8" t="s">
        <v>542</v>
      </c>
      <c r="J282" s="8" t="s">
        <v>60</v>
      </c>
      <c r="K282" s="8" t="s">
        <v>0</v>
      </c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>
        <f>$B282</f>
        <v>280</v>
      </c>
      <c r="AB282" s="10"/>
      <c r="AC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>
        <f>$D282</f>
        <v>183</v>
      </c>
      <c r="AU282" s="10"/>
      <c r="AV282" s="10"/>
    </row>
    <row r="283" spans="1:48" ht="13.5" customHeight="1">
      <c r="A283" s="8">
        <v>390</v>
      </c>
      <c r="B283" s="8">
        <v>281</v>
      </c>
      <c r="C283" s="8">
        <v>87</v>
      </c>
      <c r="D283" s="8">
        <v>184</v>
      </c>
      <c r="E283" s="8">
        <v>1226</v>
      </c>
      <c r="F283" s="36">
        <v>0.03892361111111111</v>
      </c>
      <c r="G283" s="70" t="s">
        <v>436</v>
      </c>
      <c r="H283" s="70" t="s">
        <v>715</v>
      </c>
      <c r="I283" s="8" t="s">
        <v>535</v>
      </c>
      <c r="J283" s="8" t="s">
        <v>41</v>
      </c>
      <c r="K283" s="8" t="s">
        <v>0</v>
      </c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>
        <f>$B283</f>
        <v>281</v>
      </c>
      <c r="AA283" s="10"/>
      <c r="AB283" s="10"/>
      <c r="AC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>
        <f>$D283</f>
        <v>184</v>
      </c>
      <c r="AT283" s="10"/>
      <c r="AU283" s="10"/>
      <c r="AV283" s="10"/>
    </row>
    <row r="284" spans="1:48" ht="13.5" customHeight="1">
      <c r="A284" s="8">
        <v>394</v>
      </c>
      <c r="B284" s="8">
        <v>282</v>
      </c>
      <c r="C284" s="8">
        <v>70</v>
      </c>
      <c r="D284" s="8">
        <v>185</v>
      </c>
      <c r="E284" s="8">
        <v>967</v>
      </c>
      <c r="F284" s="36">
        <v>0.039016203703703706</v>
      </c>
      <c r="G284" s="70" t="s">
        <v>575</v>
      </c>
      <c r="H284" s="70" t="s">
        <v>716</v>
      </c>
      <c r="I284" s="8" t="s">
        <v>542</v>
      </c>
      <c r="J284" s="8" t="s">
        <v>26</v>
      </c>
      <c r="K284" s="8" t="s">
        <v>0</v>
      </c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>
        <f>$B284</f>
        <v>282</v>
      </c>
      <c r="Y284" s="10"/>
      <c r="Z284" s="10"/>
      <c r="AA284" s="10"/>
      <c r="AB284" s="10"/>
      <c r="AC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>
        <f>$D284</f>
        <v>185</v>
      </c>
      <c r="AR284" s="10"/>
      <c r="AS284" s="10"/>
      <c r="AT284" s="10"/>
      <c r="AU284" s="10"/>
      <c r="AV284" s="10"/>
    </row>
    <row r="285" spans="1:48" ht="13.5" customHeight="1">
      <c r="A285" s="8">
        <v>395</v>
      </c>
      <c r="B285" s="8">
        <v>283</v>
      </c>
      <c r="C285" s="8">
        <v>71</v>
      </c>
      <c r="D285" s="8">
        <v>186</v>
      </c>
      <c r="E285" s="8">
        <v>1305</v>
      </c>
      <c r="F285" s="36">
        <v>0.03903935185185185</v>
      </c>
      <c r="G285" s="70" t="s">
        <v>717</v>
      </c>
      <c r="H285" s="70" t="s">
        <v>278</v>
      </c>
      <c r="I285" s="8" t="s">
        <v>542</v>
      </c>
      <c r="J285" s="8" t="s">
        <v>41</v>
      </c>
      <c r="K285" s="8" t="s">
        <v>0</v>
      </c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>
        <f>$B285</f>
        <v>283</v>
      </c>
      <c r="AA285" s="10"/>
      <c r="AB285" s="10"/>
      <c r="AC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>
        <f>$D285</f>
        <v>186</v>
      </c>
      <c r="AT285" s="10"/>
      <c r="AU285" s="10"/>
      <c r="AV285" s="10"/>
    </row>
    <row r="286" spans="1:48" ht="13.5" customHeight="1">
      <c r="A286" s="8">
        <v>397</v>
      </c>
      <c r="B286" s="8">
        <v>284</v>
      </c>
      <c r="C286" s="8">
        <v>72</v>
      </c>
      <c r="D286" s="8">
        <v>187</v>
      </c>
      <c r="E286" s="8">
        <v>1353</v>
      </c>
      <c r="F286" s="36">
        <v>0.03908564814814815</v>
      </c>
      <c r="G286" s="70" t="s">
        <v>658</v>
      </c>
      <c r="H286" s="70" t="s">
        <v>706</v>
      </c>
      <c r="I286" s="8" t="s">
        <v>542</v>
      </c>
      <c r="J286" s="8" t="s">
        <v>41</v>
      </c>
      <c r="K286" s="8" t="s">
        <v>0</v>
      </c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>
        <f>$B286</f>
        <v>284</v>
      </c>
      <c r="AA286" s="10"/>
      <c r="AB286" s="10"/>
      <c r="AC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>
        <f>$D286</f>
        <v>187</v>
      </c>
      <c r="AT286" s="10"/>
      <c r="AU286" s="10"/>
      <c r="AV286" s="10"/>
    </row>
    <row r="287" spans="1:48" ht="13.5" customHeight="1">
      <c r="A287" s="8">
        <v>398</v>
      </c>
      <c r="B287" s="8">
        <v>285</v>
      </c>
      <c r="C287" s="8">
        <v>23</v>
      </c>
      <c r="D287" s="8">
        <v>188</v>
      </c>
      <c r="E287" s="8">
        <v>222</v>
      </c>
      <c r="F287" s="36">
        <v>0.03909722222222222</v>
      </c>
      <c r="G287" s="70" t="s">
        <v>433</v>
      </c>
      <c r="H287" s="70" t="s">
        <v>718</v>
      </c>
      <c r="I287" s="8" t="s">
        <v>574</v>
      </c>
      <c r="J287" s="8" t="s">
        <v>37</v>
      </c>
      <c r="K287" s="8" t="s">
        <v>0</v>
      </c>
      <c r="L287" s="10"/>
      <c r="M287" s="10">
        <f>$B287</f>
        <v>285</v>
      </c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E287" s="10"/>
      <c r="AF287" s="10">
        <f>$D287</f>
        <v>188</v>
      </c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</row>
    <row r="288" spans="1:48" ht="13.5" customHeight="1">
      <c r="A288" s="8">
        <v>400</v>
      </c>
      <c r="B288" s="8">
        <v>286</v>
      </c>
      <c r="C288" s="8">
        <v>88</v>
      </c>
      <c r="D288" s="8">
        <v>189</v>
      </c>
      <c r="E288" s="8">
        <v>535</v>
      </c>
      <c r="F288" s="36">
        <v>0.03913194444444445</v>
      </c>
      <c r="G288" s="70" t="s">
        <v>419</v>
      </c>
      <c r="H288" s="70" t="s">
        <v>719</v>
      </c>
      <c r="I288" s="8" t="s">
        <v>535</v>
      </c>
      <c r="J288" s="8" t="s">
        <v>39</v>
      </c>
      <c r="K288" s="8" t="s">
        <v>0</v>
      </c>
      <c r="L288" s="10"/>
      <c r="M288" s="10"/>
      <c r="N288" s="10"/>
      <c r="O288" s="10"/>
      <c r="P288" s="10"/>
      <c r="Q288" s="10"/>
      <c r="R288" s="10">
        <f>$B288</f>
        <v>286</v>
      </c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E288" s="10"/>
      <c r="AF288" s="10"/>
      <c r="AG288" s="10"/>
      <c r="AH288" s="10"/>
      <c r="AI288" s="10"/>
      <c r="AJ288" s="10"/>
      <c r="AK288" s="10">
        <f>$D288</f>
        <v>189</v>
      </c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</row>
    <row r="289" spans="1:48" ht="13.5" customHeight="1">
      <c r="A289" s="8">
        <v>405</v>
      </c>
      <c r="B289" s="8">
        <v>287</v>
      </c>
      <c r="C289" s="8">
        <v>24</v>
      </c>
      <c r="D289" s="8">
        <v>190</v>
      </c>
      <c r="E289" s="8">
        <v>518</v>
      </c>
      <c r="F289" s="36">
        <v>0.039259375</v>
      </c>
      <c r="G289" s="70" t="s">
        <v>494</v>
      </c>
      <c r="H289" s="70" t="s">
        <v>720</v>
      </c>
      <c r="I289" s="8" t="s">
        <v>574</v>
      </c>
      <c r="J289" s="8" t="s">
        <v>39</v>
      </c>
      <c r="K289" s="8" t="s">
        <v>0</v>
      </c>
      <c r="L289" s="10"/>
      <c r="M289" s="10"/>
      <c r="N289" s="10"/>
      <c r="O289" s="10"/>
      <c r="P289" s="10"/>
      <c r="Q289" s="10"/>
      <c r="R289" s="10">
        <f>$B289</f>
        <v>287</v>
      </c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E289" s="10"/>
      <c r="AF289" s="10"/>
      <c r="AG289" s="10"/>
      <c r="AH289" s="10"/>
      <c r="AI289" s="10"/>
      <c r="AJ289" s="10"/>
      <c r="AK289" s="10">
        <f>$D289</f>
        <v>190</v>
      </c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</row>
    <row r="290" spans="1:48" ht="13.5" customHeight="1">
      <c r="A290" s="8">
        <v>411</v>
      </c>
      <c r="B290" s="8">
        <v>288</v>
      </c>
      <c r="C290" s="8">
        <v>73</v>
      </c>
      <c r="D290" s="8">
        <v>191</v>
      </c>
      <c r="E290" s="8">
        <v>1591</v>
      </c>
      <c r="F290" s="36">
        <v>0.03940972222222222</v>
      </c>
      <c r="G290" s="70" t="s">
        <v>721</v>
      </c>
      <c r="H290" s="70" t="s">
        <v>722</v>
      </c>
      <c r="I290" s="8" t="s">
        <v>542</v>
      </c>
      <c r="J290" s="8" t="s">
        <v>82</v>
      </c>
      <c r="K290" s="8" t="s">
        <v>0</v>
      </c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>
        <f>$B290</f>
        <v>288</v>
      </c>
      <c r="AC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>
        <f>$D290</f>
        <v>191</v>
      </c>
      <c r="AV290" s="10"/>
    </row>
    <row r="291" spans="1:48" ht="13.5" customHeight="1">
      <c r="A291" s="8">
        <v>412</v>
      </c>
      <c r="B291" s="8">
        <v>289</v>
      </c>
      <c r="C291" s="8">
        <v>25</v>
      </c>
      <c r="D291" s="8">
        <v>192</v>
      </c>
      <c r="E291" s="8">
        <v>673</v>
      </c>
      <c r="F291" s="36">
        <v>0.03943287037037037</v>
      </c>
      <c r="G291" s="70" t="s">
        <v>594</v>
      </c>
      <c r="H291" s="70" t="s">
        <v>723</v>
      </c>
      <c r="I291" s="8" t="s">
        <v>574</v>
      </c>
      <c r="J291" s="8" t="s">
        <v>24</v>
      </c>
      <c r="K291" s="8" t="s">
        <v>0</v>
      </c>
      <c r="L291" s="10"/>
      <c r="M291" s="10"/>
      <c r="N291" s="10"/>
      <c r="O291" s="10"/>
      <c r="P291" s="10"/>
      <c r="Q291" s="10"/>
      <c r="R291" s="10"/>
      <c r="S291" s="10">
        <f>$B291</f>
        <v>289</v>
      </c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E291" s="10"/>
      <c r="AF291" s="10"/>
      <c r="AG291" s="10"/>
      <c r="AH291" s="10"/>
      <c r="AI291" s="10"/>
      <c r="AJ291" s="10"/>
      <c r="AK291" s="10"/>
      <c r="AL291" s="10">
        <f>$D291</f>
        <v>192</v>
      </c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</row>
    <row r="292" spans="1:48" ht="13.5" customHeight="1">
      <c r="A292" s="8">
        <v>413</v>
      </c>
      <c r="B292" s="8">
        <v>290</v>
      </c>
      <c r="C292" s="8">
        <v>26</v>
      </c>
      <c r="D292" s="8">
        <v>193</v>
      </c>
      <c r="E292" s="8">
        <v>1749</v>
      </c>
      <c r="F292" s="36">
        <v>0.03944444444444444</v>
      </c>
      <c r="G292" s="70" t="s">
        <v>724</v>
      </c>
      <c r="H292" s="70" t="s">
        <v>725</v>
      </c>
      <c r="I292" s="8" t="s">
        <v>574</v>
      </c>
      <c r="J292" s="8" t="s">
        <v>28</v>
      </c>
      <c r="K292" s="8" t="s">
        <v>0</v>
      </c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>
        <f>$B292</f>
        <v>290</v>
      </c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>
        <f>$D292</f>
        <v>193</v>
      </c>
    </row>
    <row r="293" spans="1:48" ht="13.5" customHeight="1">
      <c r="A293" s="8">
        <v>414</v>
      </c>
      <c r="B293" s="8">
        <v>291</v>
      </c>
      <c r="C293" s="8">
        <v>7</v>
      </c>
      <c r="D293" s="8">
        <v>194</v>
      </c>
      <c r="E293" s="8">
        <v>333</v>
      </c>
      <c r="F293" s="36">
        <v>0.03944456018518518</v>
      </c>
      <c r="G293" s="70" t="s">
        <v>486</v>
      </c>
      <c r="H293" s="70" t="s">
        <v>726</v>
      </c>
      <c r="I293" s="8" t="s">
        <v>640</v>
      </c>
      <c r="J293" s="8" t="s">
        <v>38</v>
      </c>
      <c r="K293" s="8" t="s">
        <v>0</v>
      </c>
      <c r="L293" s="10"/>
      <c r="M293" s="10"/>
      <c r="N293" s="10"/>
      <c r="O293" s="10"/>
      <c r="P293" s="10"/>
      <c r="Q293" s="10">
        <f>$B293</f>
        <v>291</v>
      </c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E293" s="10"/>
      <c r="AF293" s="10"/>
      <c r="AG293" s="10"/>
      <c r="AH293" s="10"/>
      <c r="AI293" s="10"/>
      <c r="AJ293" s="10">
        <f>$D293</f>
        <v>194</v>
      </c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</row>
    <row r="294" spans="1:48" ht="13.5" customHeight="1">
      <c r="A294" s="8">
        <v>415</v>
      </c>
      <c r="B294" s="8">
        <v>292</v>
      </c>
      <c r="C294" s="8">
        <v>89</v>
      </c>
      <c r="D294" s="8">
        <v>195</v>
      </c>
      <c r="E294" s="8">
        <v>313</v>
      </c>
      <c r="F294" s="36">
        <v>0.03951388888888889</v>
      </c>
      <c r="G294" s="70" t="s">
        <v>525</v>
      </c>
      <c r="H294" s="70" t="s">
        <v>727</v>
      </c>
      <c r="I294" s="8" t="s">
        <v>535</v>
      </c>
      <c r="J294" s="8" t="s">
        <v>38</v>
      </c>
      <c r="K294" s="8" t="s">
        <v>0</v>
      </c>
      <c r="L294" s="10"/>
      <c r="M294" s="10"/>
      <c r="N294" s="10"/>
      <c r="O294" s="10"/>
      <c r="P294" s="10"/>
      <c r="Q294" s="10">
        <f>$B294</f>
        <v>292</v>
      </c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E294" s="10"/>
      <c r="AF294" s="10"/>
      <c r="AG294" s="10"/>
      <c r="AH294" s="10"/>
      <c r="AI294" s="10"/>
      <c r="AJ294" s="10">
        <f>$D294</f>
        <v>195</v>
      </c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</row>
    <row r="295" spans="1:48" ht="13.5" customHeight="1">
      <c r="A295" s="8">
        <v>423</v>
      </c>
      <c r="B295" s="8">
        <v>293</v>
      </c>
      <c r="C295" s="8">
        <v>90</v>
      </c>
      <c r="D295" s="8">
        <v>196</v>
      </c>
      <c r="E295" s="8">
        <v>509</v>
      </c>
      <c r="F295" s="36">
        <v>0.03972222222222222</v>
      </c>
      <c r="G295" s="70" t="s">
        <v>423</v>
      </c>
      <c r="H295" s="70" t="s">
        <v>728</v>
      </c>
      <c r="I295" s="8" t="s">
        <v>535</v>
      </c>
      <c r="J295" s="8" t="s">
        <v>39</v>
      </c>
      <c r="K295" s="8" t="s">
        <v>0</v>
      </c>
      <c r="L295" s="10"/>
      <c r="M295" s="10"/>
      <c r="N295" s="10"/>
      <c r="O295" s="10"/>
      <c r="P295" s="10"/>
      <c r="Q295" s="10"/>
      <c r="R295" s="10">
        <f>$B295</f>
        <v>293</v>
      </c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E295" s="10"/>
      <c r="AF295" s="10"/>
      <c r="AG295" s="10"/>
      <c r="AH295" s="10"/>
      <c r="AI295" s="10"/>
      <c r="AJ295" s="10"/>
      <c r="AK295" s="10">
        <f>$D295</f>
        <v>196</v>
      </c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</row>
    <row r="296" spans="1:48" ht="13.5" customHeight="1">
      <c r="A296" s="8">
        <v>424</v>
      </c>
      <c r="B296" s="8">
        <v>294</v>
      </c>
      <c r="C296" s="8">
        <v>8</v>
      </c>
      <c r="D296" s="8">
        <v>197</v>
      </c>
      <c r="E296" s="8">
        <v>891</v>
      </c>
      <c r="F296" s="36">
        <v>0.039803240740740736</v>
      </c>
      <c r="G296" s="70" t="s">
        <v>443</v>
      </c>
      <c r="H296" s="70" t="s">
        <v>729</v>
      </c>
      <c r="I296" s="8" t="s">
        <v>640</v>
      </c>
      <c r="J296" s="8" t="s">
        <v>40</v>
      </c>
      <c r="K296" s="8" t="s">
        <v>0</v>
      </c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>
        <f>$B296</f>
        <v>294</v>
      </c>
      <c r="X296" s="10"/>
      <c r="Y296" s="10"/>
      <c r="Z296" s="10"/>
      <c r="AA296" s="10"/>
      <c r="AB296" s="10"/>
      <c r="AC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>
        <f>$D296</f>
        <v>197</v>
      </c>
      <c r="AQ296" s="10"/>
      <c r="AR296" s="10"/>
      <c r="AS296" s="10"/>
      <c r="AT296" s="10"/>
      <c r="AU296" s="10"/>
      <c r="AV296" s="10"/>
    </row>
    <row r="297" spans="1:48" ht="13.5" customHeight="1">
      <c r="A297" s="8">
        <v>426</v>
      </c>
      <c r="B297" s="8">
        <v>295</v>
      </c>
      <c r="C297" s="8">
        <v>74</v>
      </c>
      <c r="D297" s="8">
        <v>198</v>
      </c>
      <c r="E297" s="8">
        <v>532</v>
      </c>
      <c r="F297" s="36">
        <v>0.039907407407407405</v>
      </c>
      <c r="G297" s="70" t="s">
        <v>454</v>
      </c>
      <c r="H297" s="70" t="s">
        <v>730</v>
      </c>
      <c r="I297" s="8" t="s">
        <v>542</v>
      </c>
      <c r="J297" s="8" t="s">
        <v>39</v>
      </c>
      <c r="K297" s="8" t="s">
        <v>0</v>
      </c>
      <c r="L297" s="10"/>
      <c r="M297" s="10"/>
      <c r="N297" s="10"/>
      <c r="O297" s="10"/>
      <c r="P297" s="10"/>
      <c r="Q297" s="10"/>
      <c r="R297" s="10">
        <f>$B297</f>
        <v>295</v>
      </c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E297" s="10"/>
      <c r="AF297" s="10"/>
      <c r="AG297" s="10"/>
      <c r="AH297" s="10"/>
      <c r="AI297" s="10"/>
      <c r="AJ297" s="10"/>
      <c r="AK297" s="10">
        <f>$D297</f>
        <v>198</v>
      </c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</row>
    <row r="298" spans="1:48" ht="13.5" customHeight="1">
      <c r="A298" s="8">
        <v>429</v>
      </c>
      <c r="B298" s="8">
        <v>296</v>
      </c>
      <c r="C298" s="8">
        <v>75</v>
      </c>
      <c r="D298" s="8">
        <v>199</v>
      </c>
      <c r="E298" s="8">
        <v>686</v>
      </c>
      <c r="F298" s="36">
        <v>0.04006944444444444</v>
      </c>
      <c r="G298" s="70" t="s">
        <v>494</v>
      </c>
      <c r="H298" s="70" t="s">
        <v>301</v>
      </c>
      <c r="I298" s="8" t="s">
        <v>542</v>
      </c>
      <c r="J298" s="8" t="s">
        <v>24</v>
      </c>
      <c r="K298" s="8" t="s">
        <v>0</v>
      </c>
      <c r="L298" s="10"/>
      <c r="M298" s="10"/>
      <c r="N298" s="10"/>
      <c r="O298" s="10"/>
      <c r="P298" s="10"/>
      <c r="Q298" s="10"/>
      <c r="R298" s="10"/>
      <c r="S298" s="10">
        <f>$B298</f>
        <v>296</v>
      </c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E298" s="10"/>
      <c r="AF298" s="10"/>
      <c r="AG298" s="10"/>
      <c r="AH298" s="10"/>
      <c r="AI298" s="10"/>
      <c r="AJ298" s="10"/>
      <c r="AK298" s="10"/>
      <c r="AL298" s="10">
        <f>$D298</f>
        <v>199</v>
      </c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</row>
    <row r="299" spans="1:48" ht="13.5" customHeight="1">
      <c r="A299" s="8">
        <v>433</v>
      </c>
      <c r="B299" s="8">
        <v>297</v>
      </c>
      <c r="C299" s="8">
        <v>27</v>
      </c>
      <c r="D299" s="8">
        <v>200</v>
      </c>
      <c r="E299" s="8">
        <v>314</v>
      </c>
      <c r="F299" s="36">
        <v>0.040219907407407406</v>
      </c>
      <c r="G299" s="70" t="s">
        <v>307</v>
      </c>
      <c r="H299" s="70" t="s">
        <v>731</v>
      </c>
      <c r="I299" s="8" t="s">
        <v>574</v>
      </c>
      <c r="J299" s="8" t="s">
        <v>38</v>
      </c>
      <c r="K299" s="8" t="s">
        <v>0</v>
      </c>
      <c r="L299" s="10"/>
      <c r="M299" s="10"/>
      <c r="N299" s="10"/>
      <c r="O299" s="10"/>
      <c r="P299" s="10"/>
      <c r="Q299" s="10">
        <f>$B299</f>
        <v>297</v>
      </c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E299" s="10"/>
      <c r="AF299" s="10"/>
      <c r="AG299" s="10"/>
      <c r="AH299" s="10"/>
      <c r="AI299" s="10"/>
      <c r="AJ299" s="10">
        <f>$D299</f>
        <v>200</v>
      </c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</row>
    <row r="300" spans="1:48" ht="13.5" customHeight="1">
      <c r="A300" s="8">
        <v>441</v>
      </c>
      <c r="B300" s="8">
        <v>298</v>
      </c>
      <c r="C300" s="8">
        <v>91</v>
      </c>
      <c r="D300" s="8">
        <v>201</v>
      </c>
      <c r="E300" s="8">
        <v>303</v>
      </c>
      <c r="F300" s="36">
        <v>0.04053240740740741</v>
      </c>
      <c r="G300" s="70" t="s">
        <v>419</v>
      </c>
      <c r="H300" s="70" t="s">
        <v>732</v>
      </c>
      <c r="I300" s="8" t="s">
        <v>535</v>
      </c>
      <c r="J300" s="8" t="s">
        <v>38</v>
      </c>
      <c r="K300" s="8" t="s">
        <v>0</v>
      </c>
      <c r="L300" s="10"/>
      <c r="M300" s="10"/>
      <c r="N300" s="10"/>
      <c r="O300" s="10"/>
      <c r="P300" s="10"/>
      <c r="Q300" s="10">
        <f>$B300</f>
        <v>298</v>
      </c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E300" s="10"/>
      <c r="AF300" s="10"/>
      <c r="AG300" s="10"/>
      <c r="AH300" s="10"/>
      <c r="AI300" s="10"/>
      <c r="AJ300" s="10">
        <f>$D300</f>
        <v>201</v>
      </c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</row>
    <row r="301" spans="1:48" ht="13.5" customHeight="1">
      <c r="A301" s="8">
        <v>442</v>
      </c>
      <c r="B301" s="8">
        <v>299</v>
      </c>
      <c r="C301" s="8">
        <v>28</v>
      </c>
      <c r="D301" s="8">
        <v>202</v>
      </c>
      <c r="E301" s="8">
        <v>1780</v>
      </c>
      <c r="F301" s="36">
        <v>0.04055555555555556</v>
      </c>
      <c r="G301" s="70" t="s">
        <v>462</v>
      </c>
      <c r="H301" s="70" t="s">
        <v>733</v>
      </c>
      <c r="I301" s="8" t="s">
        <v>574</v>
      </c>
      <c r="J301" s="8" t="s">
        <v>150</v>
      </c>
      <c r="K301" s="8" t="s">
        <v>0</v>
      </c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>
        <f>$B301</f>
        <v>299</v>
      </c>
      <c r="W301" s="10"/>
      <c r="X301" s="10"/>
      <c r="Y301" s="10"/>
      <c r="Z301" s="10"/>
      <c r="AA301" s="10"/>
      <c r="AB301" s="10"/>
      <c r="AC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>
        <f>$D301</f>
        <v>202</v>
      </c>
      <c r="AP301" s="10"/>
      <c r="AQ301" s="10"/>
      <c r="AR301" s="10"/>
      <c r="AS301" s="10"/>
      <c r="AT301" s="10"/>
      <c r="AU301" s="10"/>
      <c r="AV301" s="10"/>
    </row>
    <row r="302" spans="1:48" ht="13.5" customHeight="1">
      <c r="A302" s="8">
        <v>447</v>
      </c>
      <c r="B302" s="8">
        <v>300</v>
      </c>
      <c r="C302" s="8">
        <v>92</v>
      </c>
      <c r="D302" s="8">
        <v>203</v>
      </c>
      <c r="E302" s="8">
        <v>443</v>
      </c>
      <c r="F302" s="36">
        <v>0.04142361111111111</v>
      </c>
      <c r="G302" s="70" t="s">
        <v>441</v>
      </c>
      <c r="H302" s="70" t="s">
        <v>734</v>
      </c>
      <c r="I302" s="8" t="s">
        <v>535</v>
      </c>
      <c r="J302" s="8" t="s">
        <v>75</v>
      </c>
      <c r="K302" s="8" t="s">
        <v>0</v>
      </c>
      <c r="L302" s="10"/>
      <c r="M302" s="10"/>
      <c r="N302" s="10"/>
      <c r="O302" s="10"/>
      <c r="P302" s="10">
        <f>$B302</f>
        <v>300</v>
      </c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E302" s="10"/>
      <c r="AF302" s="10"/>
      <c r="AG302" s="10"/>
      <c r="AH302" s="10"/>
      <c r="AI302" s="10">
        <f>$D302</f>
        <v>203</v>
      </c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</row>
    <row r="303" spans="1:48" ht="13.5" customHeight="1">
      <c r="A303" s="8">
        <v>460</v>
      </c>
      <c r="B303" s="8">
        <v>301</v>
      </c>
      <c r="C303" s="8">
        <v>76</v>
      </c>
      <c r="D303" s="8">
        <v>204</v>
      </c>
      <c r="E303" s="8">
        <v>1596</v>
      </c>
      <c r="F303" s="37">
        <v>0.04224537037037037</v>
      </c>
      <c r="G303" s="70" t="s">
        <v>594</v>
      </c>
      <c r="H303" s="70" t="s">
        <v>735</v>
      </c>
      <c r="I303" s="8" t="s">
        <v>542</v>
      </c>
      <c r="J303" s="8" t="s">
        <v>82</v>
      </c>
      <c r="K303" s="8" t="s">
        <v>0</v>
      </c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>
        <f>$B303</f>
        <v>301</v>
      </c>
      <c r="AC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>
        <f>$D303</f>
        <v>204</v>
      </c>
      <c r="AV303" s="10"/>
    </row>
    <row r="304" spans="1:48" ht="13.5" customHeight="1">
      <c r="A304" s="8">
        <v>464</v>
      </c>
      <c r="B304" s="8">
        <v>302</v>
      </c>
      <c r="C304" s="8">
        <v>29</v>
      </c>
      <c r="D304" s="8">
        <v>205</v>
      </c>
      <c r="E304" s="8">
        <v>652</v>
      </c>
      <c r="F304" s="37">
        <v>0.04304398148148148</v>
      </c>
      <c r="G304" s="70" t="s">
        <v>736</v>
      </c>
      <c r="H304" s="70" t="s">
        <v>737</v>
      </c>
      <c r="I304" s="8" t="s">
        <v>574</v>
      </c>
      <c r="J304" s="8" t="s">
        <v>24</v>
      </c>
      <c r="K304" s="8" t="s">
        <v>0</v>
      </c>
      <c r="L304" s="10"/>
      <c r="M304" s="10"/>
      <c r="N304" s="10"/>
      <c r="O304" s="10"/>
      <c r="P304" s="10"/>
      <c r="Q304" s="10"/>
      <c r="R304" s="10"/>
      <c r="S304" s="10">
        <f>$B304</f>
        <v>302</v>
      </c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E304" s="10"/>
      <c r="AF304" s="10"/>
      <c r="AG304" s="10"/>
      <c r="AH304" s="10"/>
      <c r="AI304" s="10"/>
      <c r="AJ304" s="10"/>
      <c r="AK304" s="10"/>
      <c r="AL304" s="10">
        <f>$D304</f>
        <v>205</v>
      </c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</row>
    <row r="305" spans="1:48" ht="13.5" customHeight="1">
      <c r="A305" s="8">
        <v>469</v>
      </c>
      <c r="B305" s="8">
        <v>303</v>
      </c>
      <c r="C305" s="8">
        <v>9</v>
      </c>
      <c r="D305" s="8">
        <v>206</v>
      </c>
      <c r="E305" s="8">
        <v>77</v>
      </c>
      <c r="F305" s="37">
        <v>0.04373865740740741</v>
      </c>
      <c r="G305" s="70" t="s">
        <v>738</v>
      </c>
      <c r="H305" s="70" t="s">
        <v>366</v>
      </c>
      <c r="I305" s="8" t="s">
        <v>640</v>
      </c>
      <c r="J305" s="8" t="s">
        <v>36</v>
      </c>
      <c r="K305" s="8" t="s">
        <v>0</v>
      </c>
      <c r="L305" s="10">
        <f>$B305</f>
        <v>303</v>
      </c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E305" s="10">
        <f>$D305</f>
        <v>206</v>
      </c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</row>
    <row r="306" spans="1:48" ht="13.5" customHeight="1">
      <c r="A306" s="8">
        <v>476</v>
      </c>
      <c r="B306" s="8">
        <v>304</v>
      </c>
      <c r="C306" s="8">
        <v>77</v>
      </c>
      <c r="D306" s="8">
        <v>207</v>
      </c>
      <c r="E306" s="8">
        <v>1312</v>
      </c>
      <c r="F306" s="37">
        <v>0.044814814814814814</v>
      </c>
      <c r="G306" s="70" t="s">
        <v>689</v>
      </c>
      <c r="H306" s="70" t="s">
        <v>739</v>
      </c>
      <c r="I306" s="8" t="s">
        <v>542</v>
      </c>
      <c r="J306" s="8" t="s">
        <v>41</v>
      </c>
      <c r="K306" s="8" t="s">
        <v>0</v>
      </c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>
        <f>$B306</f>
        <v>304</v>
      </c>
      <c r="AA306" s="10"/>
      <c r="AB306" s="10"/>
      <c r="AC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>
        <f>$D306</f>
        <v>207</v>
      </c>
      <c r="AT306" s="10"/>
      <c r="AU306" s="10"/>
      <c r="AV306" s="10"/>
    </row>
    <row r="307" spans="1:48" ht="13.5" customHeight="1">
      <c r="A307" s="8">
        <v>477</v>
      </c>
      <c r="B307" s="8">
        <v>308</v>
      </c>
      <c r="C307" s="8">
        <v>93</v>
      </c>
      <c r="D307" s="8">
        <v>208</v>
      </c>
      <c r="E307" s="8">
        <v>1523</v>
      </c>
      <c r="F307" s="37">
        <v>0.04488425925925926</v>
      </c>
      <c r="G307" s="70" t="s">
        <v>454</v>
      </c>
      <c r="H307" s="70" t="s">
        <v>740</v>
      </c>
      <c r="I307" s="8" t="s">
        <v>535</v>
      </c>
      <c r="J307" s="8" t="s">
        <v>60</v>
      </c>
      <c r="K307" s="8" t="s">
        <v>0</v>
      </c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>
        <f>$B307</f>
        <v>308</v>
      </c>
      <c r="AB307" s="10"/>
      <c r="AC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>
        <f>$D307</f>
        <v>208</v>
      </c>
      <c r="AU307" s="10"/>
      <c r="AV307" s="10"/>
    </row>
    <row r="308" spans="1:48" ht="13.5" customHeight="1">
      <c r="A308" s="8">
        <v>478</v>
      </c>
      <c r="B308" s="8">
        <v>306</v>
      </c>
      <c r="C308" s="8"/>
      <c r="D308" s="8"/>
      <c r="E308" s="8">
        <v>2002</v>
      </c>
      <c r="F308" s="37">
        <v>0.044895833333333336</v>
      </c>
      <c r="G308" s="70" t="s">
        <v>507</v>
      </c>
      <c r="H308" s="70" t="s">
        <v>532</v>
      </c>
      <c r="I308" s="8" t="s">
        <v>87</v>
      </c>
      <c r="J308" s="8" t="s">
        <v>82</v>
      </c>
      <c r="K308" s="8" t="s">
        <v>0</v>
      </c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>
        <f>$B308</f>
        <v>306</v>
      </c>
      <c r="AC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</row>
    <row r="309" spans="1:48" ht="13.5" customHeight="1">
      <c r="A309" s="8">
        <v>484</v>
      </c>
      <c r="B309" s="8">
        <v>307</v>
      </c>
      <c r="C309" s="8"/>
      <c r="D309" s="8"/>
      <c r="E309" s="8">
        <v>1232</v>
      </c>
      <c r="F309" s="37">
        <v>0.0455556712962963</v>
      </c>
      <c r="G309" s="70" t="s">
        <v>464</v>
      </c>
      <c r="H309" s="70" t="s">
        <v>349</v>
      </c>
      <c r="I309" s="8" t="s">
        <v>87</v>
      </c>
      <c r="J309" s="8" t="s">
        <v>41</v>
      </c>
      <c r="K309" s="8" t="s">
        <v>0</v>
      </c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>
        <f>$B309</f>
        <v>307</v>
      </c>
      <c r="AA309" s="10"/>
      <c r="AB309" s="10"/>
      <c r="AC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</row>
    <row r="310" spans="1:48" ht="13.5" customHeight="1">
      <c r="A310" s="8">
        <v>485</v>
      </c>
      <c r="B310" s="8">
        <v>308</v>
      </c>
      <c r="C310" s="8">
        <v>10</v>
      </c>
      <c r="D310" s="8">
        <v>209</v>
      </c>
      <c r="E310" s="8">
        <v>243</v>
      </c>
      <c r="F310" s="37">
        <v>0.04560185185185185</v>
      </c>
      <c r="G310" s="70" t="s">
        <v>741</v>
      </c>
      <c r="H310" s="70" t="s">
        <v>742</v>
      </c>
      <c r="I310" s="8" t="s">
        <v>640</v>
      </c>
      <c r="J310" s="8" t="s">
        <v>23</v>
      </c>
      <c r="K310" s="8" t="s">
        <v>0</v>
      </c>
      <c r="L310" s="10"/>
      <c r="M310" s="10"/>
      <c r="N310" s="10">
        <f>$B310</f>
        <v>308</v>
      </c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E310" s="10"/>
      <c r="AF310" s="10"/>
      <c r="AG310" s="10">
        <f>$D310</f>
        <v>209</v>
      </c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</row>
    <row r="311" spans="1:48" ht="13.5" customHeight="1">
      <c r="A311" s="8">
        <v>492</v>
      </c>
      <c r="B311" s="8">
        <v>309</v>
      </c>
      <c r="C311" s="8">
        <v>30</v>
      </c>
      <c r="D311" s="8">
        <v>210</v>
      </c>
      <c r="E311" s="8">
        <v>517</v>
      </c>
      <c r="F311" s="37">
        <v>0.04621539351851851</v>
      </c>
      <c r="G311" s="70" t="s">
        <v>743</v>
      </c>
      <c r="H311" s="70" t="s">
        <v>744</v>
      </c>
      <c r="I311" s="8" t="s">
        <v>574</v>
      </c>
      <c r="J311" s="8" t="s">
        <v>39</v>
      </c>
      <c r="K311" s="8" t="s">
        <v>0</v>
      </c>
      <c r="L311" s="10"/>
      <c r="M311" s="10"/>
      <c r="N311" s="10"/>
      <c r="O311" s="10"/>
      <c r="P311" s="10"/>
      <c r="Q311" s="10"/>
      <c r="R311" s="10">
        <f>$B311</f>
        <v>309</v>
      </c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E311" s="10"/>
      <c r="AF311" s="10"/>
      <c r="AG311" s="10"/>
      <c r="AH311" s="10"/>
      <c r="AI311" s="10"/>
      <c r="AJ311" s="10"/>
      <c r="AK311" s="10">
        <f>$D311</f>
        <v>210</v>
      </c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</row>
    <row r="312" spans="1:48" ht="13.5" customHeight="1">
      <c r="A312" s="8">
        <v>499</v>
      </c>
      <c r="B312" s="8">
        <v>310</v>
      </c>
      <c r="C312" s="8">
        <v>31</v>
      </c>
      <c r="D312" s="8">
        <v>211</v>
      </c>
      <c r="E312" s="8">
        <v>839</v>
      </c>
      <c r="F312" s="37">
        <v>0.04892361111111111</v>
      </c>
      <c r="G312" s="70" t="s">
        <v>443</v>
      </c>
      <c r="H312" s="70" t="s">
        <v>745</v>
      </c>
      <c r="I312" s="8" t="s">
        <v>574</v>
      </c>
      <c r="J312" s="8" t="s">
        <v>40</v>
      </c>
      <c r="K312" s="8" t="s">
        <v>0</v>
      </c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>
        <f>$B312</f>
        <v>310</v>
      </c>
      <c r="X312" s="10"/>
      <c r="Y312" s="10"/>
      <c r="Z312" s="10"/>
      <c r="AA312" s="10"/>
      <c r="AB312" s="10"/>
      <c r="AC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>
        <f>$D312</f>
        <v>211</v>
      </c>
      <c r="AQ312" s="10"/>
      <c r="AR312" s="10"/>
      <c r="AS312" s="10"/>
      <c r="AT312" s="10"/>
      <c r="AU312" s="10"/>
      <c r="AV312" s="10"/>
    </row>
    <row r="313" spans="1:48" ht="13.5" customHeight="1">
      <c r="A313" s="8">
        <v>503</v>
      </c>
      <c r="B313" s="8">
        <v>311</v>
      </c>
      <c r="C313" s="8">
        <v>32</v>
      </c>
      <c r="D313" s="8">
        <v>212</v>
      </c>
      <c r="E313" s="8">
        <v>1284</v>
      </c>
      <c r="F313" s="37">
        <v>0.05439814814814815</v>
      </c>
      <c r="G313" s="70" t="s">
        <v>494</v>
      </c>
      <c r="H313" s="70" t="s">
        <v>161</v>
      </c>
      <c r="I313" s="8" t="s">
        <v>574</v>
      </c>
      <c r="J313" s="8" t="s">
        <v>41</v>
      </c>
      <c r="K313" s="8" t="s">
        <v>0</v>
      </c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>
        <f>$B313</f>
        <v>311</v>
      </c>
      <c r="AA313" s="10"/>
      <c r="AB313" s="10"/>
      <c r="AC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>
        <f>$D313</f>
        <v>212</v>
      </c>
      <c r="AT313" s="10"/>
      <c r="AU313" s="10"/>
      <c r="AV313" s="10"/>
    </row>
    <row r="314" spans="1:48" ht="13.5" customHeight="1">
      <c r="A314" s="8">
        <v>504</v>
      </c>
      <c r="B314" s="8">
        <v>312</v>
      </c>
      <c r="C314" s="8">
        <v>78</v>
      </c>
      <c r="D314" s="8">
        <v>213</v>
      </c>
      <c r="E314" s="8">
        <v>371</v>
      </c>
      <c r="F314" s="37">
        <v>0.054953703703703706</v>
      </c>
      <c r="G314" s="70" t="s">
        <v>641</v>
      </c>
      <c r="H314" s="70" t="s">
        <v>746</v>
      </c>
      <c r="I314" s="8" t="s">
        <v>542</v>
      </c>
      <c r="J314" s="8" t="s">
        <v>38</v>
      </c>
      <c r="K314" s="8" t="s">
        <v>0</v>
      </c>
      <c r="L314" s="10"/>
      <c r="M314" s="10"/>
      <c r="N314" s="10"/>
      <c r="O314" s="10"/>
      <c r="P314" s="10"/>
      <c r="Q314" s="10">
        <f>$B314</f>
        <v>312</v>
      </c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E314" s="10"/>
      <c r="AF314" s="10"/>
      <c r="AG314" s="10"/>
      <c r="AH314" s="10"/>
      <c r="AI314" s="10"/>
      <c r="AJ314" s="10">
        <f>$D314</f>
        <v>213</v>
      </c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</row>
    <row r="315" spans="1:48" ht="13.5" customHeight="1">
      <c r="A315" s="8"/>
      <c r="B315" s="8">
        <v>312</v>
      </c>
      <c r="C315" s="8"/>
      <c r="D315" s="8">
        <v>214</v>
      </c>
      <c r="E315" s="8"/>
      <c r="F315" s="36"/>
      <c r="G315" s="1"/>
      <c r="H315" s="1"/>
      <c r="I315" s="8"/>
      <c r="J315" s="8"/>
      <c r="K315" s="8"/>
      <c r="L315" s="10"/>
      <c r="M315" s="10">
        <f aca="true" t="shared" si="0" ref="M315:N324">$B315</f>
        <v>312</v>
      </c>
      <c r="N315" s="10">
        <f t="shared" si="0"/>
        <v>312</v>
      </c>
      <c r="O315" s="10">
        <f aca="true" t="shared" si="1" ref="O315:P321">$B315</f>
        <v>312</v>
      </c>
      <c r="P315" s="10">
        <f t="shared" si="1"/>
        <v>312</v>
      </c>
      <c r="Q315" s="10"/>
      <c r="R315" s="10"/>
      <c r="S315" s="10"/>
      <c r="T315" s="10"/>
      <c r="U315" s="10">
        <f>$B315</f>
        <v>312</v>
      </c>
      <c r="V315" s="10">
        <f>$B315</f>
        <v>312</v>
      </c>
      <c r="W315" s="10"/>
      <c r="X315" s="10">
        <f>$B315</f>
        <v>312</v>
      </c>
      <c r="Y315" s="10"/>
      <c r="Z315" s="10"/>
      <c r="AA315" s="10">
        <f>$B315</f>
        <v>312</v>
      </c>
      <c r="AB315" s="10"/>
      <c r="AC315" s="10"/>
      <c r="AE315" s="10"/>
      <c r="AF315" s="10">
        <f>$D315</f>
        <v>214</v>
      </c>
      <c r="AG315" s="10">
        <f>$D315</f>
        <v>214</v>
      </c>
      <c r="AH315" s="10">
        <f>$D315</f>
        <v>214</v>
      </c>
      <c r="AI315" s="10">
        <f>$D315</f>
        <v>214</v>
      </c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</row>
    <row r="316" spans="1:48" ht="13.5" customHeight="1">
      <c r="A316" s="8"/>
      <c r="B316" s="8">
        <v>312</v>
      </c>
      <c r="C316" s="8"/>
      <c r="D316" s="8">
        <v>214</v>
      </c>
      <c r="E316" s="8"/>
      <c r="F316" s="36"/>
      <c r="G316" s="1"/>
      <c r="H316" s="1"/>
      <c r="I316" s="8"/>
      <c r="J316" s="8"/>
      <c r="K316" s="8"/>
      <c r="L316" s="10"/>
      <c r="M316" s="10">
        <f t="shared" si="0"/>
        <v>312</v>
      </c>
      <c r="N316" s="10">
        <f t="shared" si="0"/>
        <v>312</v>
      </c>
      <c r="O316" s="10">
        <f t="shared" si="1"/>
        <v>312</v>
      </c>
      <c r="P316" s="10">
        <f t="shared" si="1"/>
        <v>312</v>
      </c>
      <c r="Q316" s="10"/>
      <c r="R316" s="10"/>
      <c r="S316" s="10"/>
      <c r="T316" s="10"/>
      <c r="U316" s="10">
        <f>$B316</f>
        <v>312</v>
      </c>
      <c r="V316" s="10"/>
      <c r="W316" s="10"/>
      <c r="X316" s="10">
        <f>$B316</f>
        <v>312</v>
      </c>
      <c r="Y316" s="10"/>
      <c r="Z316" s="10"/>
      <c r="AA316" s="10"/>
      <c r="AB316" s="10"/>
      <c r="AC316" s="10"/>
      <c r="AE316" s="10"/>
      <c r="AF316" s="10">
        <f>$D316</f>
        <v>214</v>
      </c>
      <c r="AG316" s="10">
        <f>$D316</f>
        <v>214</v>
      </c>
      <c r="AH316" s="10"/>
      <c r="AI316" s="10">
        <f>$D316</f>
        <v>214</v>
      </c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</row>
    <row r="317" spans="1:48" ht="13.5" customHeight="1">
      <c r="A317" s="8"/>
      <c r="B317" s="8">
        <v>312</v>
      </c>
      <c r="C317" s="8"/>
      <c r="D317" s="8">
        <v>214</v>
      </c>
      <c r="E317" s="8"/>
      <c r="F317" s="37"/>
      <c r="G317" s="1"/>
      <c r="H317" s="1"/>
      <c r="I317" s="8"/>
      <c r="J317" s="8"/>
      <c r="K317" s="8"/>
      <c r="L317" s="10"/>
      <c r="M317" s="10">
        <f t="shared" si="0"/>
        <v>312</v>
      </c>
      <c r="N317" s="10">
        <f t="shared" si="0"/>
        <v>312</v>
      </c>
      <c r="O317" s="10">
        <f t="shared" si="1"/>
        <v>312</v>
      </c>
      <c r="P317" s="10">
        <f t="shared" si="1"/>
        <v>312</v>
      </c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E317" s="10"/>
      <c r="AF317" s="10">
        <f>$D317</f>
        <v>214</v>
      </c>
      <c r="AG317" s="10">
        <f>$D317</f>
        <v>214</v>
      </c>
      <c r="AH317" s="10"/>
      <c r="AI317" s="10">
        <f>$D317</f>
        <v>214</v>
      </c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</row>
    <row r="318" spans="1:48" ht="13.5" customHeight="1">
      <c r="A318" s="1"/>
      <c r="B318" s="8">
        <v>312</v>
      </c>
      <c r="C318" s="8"/>
      <c r="D318" s="8">
        <v>214</v>
      </c>
      <c r="E318" s="1"/>
      <c r="F318" s="37"/>
      <c r="G318" s="1"/>
      <c r="H318" s="1"/>
      <c r="I318" s="8"/>
      <c r="J318" s="8"/>
      <c r="K318" s="8"/>
      <c r="L318" s="10"/>
      <c r="M318" s="10">
        <f t="shared" si="0"/>
        <v>312</v>
      </c>
      <c r="N318" s="10">
        <f t="shared" si="0"/>
        <v>312</v>
      </c>
      <c r="O318" s="10">
        <f t="shared" si="1"/>
        <v>312</v>
      </c>
      <c r="P318" s="10">
        <f t="shared" si="1"/>
        <v>312</v>
      </c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E318" s="10"/>
      <c r="AF318" s="10"/>
      <c r="AG318" s="10">
        <f>$D318</f>
        <v>214</v>
      </c>
      <c r="AH318" s="10"/>
      <c r="AI318" s="10">
        <f>$D318</f>
        <v>214</v>
      </c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</row>
    <row r="319" spans="1:48" ht="13.5" customHeight="1">
      <c r="A319" s="1"/>
      <c r="B319" s="8">
        <v>312</v>
      </c>
      <c r="C319" s="8"/>
      <c r="D319" s="8"/>
      <c r="E319" s="44"/>
      <c r="F319" s="37"/>
      <c r="G319" s="1"/>
      <c r="H319" s="1"/>
      <c r="I319" s="8"/>
      <c r="J319" s="8"/>
      <c r="K319" s="8"/>
      <c r="L319" s="10"/>
      <c r="M319" s="10">
        <f t="shared" si="0"/>
        <v>312</v>
      </c>
      <c r="N319" s="10">
        <f t="shared" si="0"/>
        <v>312</v>
      </c>
      <c r="O319" s="10">
        <f t="shared" si="1"/>
        <v>312</v>
      </c>
      <c r="P319" s="10">
        <f t="shared" si="1"/>
        <v>312</v>
      </c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</row>
    <row r="320" spans="1:48" ht="13.5" customHeight="1">
      <c r="A320" s="1"/>
      <c r="B320" s="8">
        <v>312</v>
      </c>
      <c r="C320" s="8"/>
      <c r="D320" s="8"/>
      <c r="E320" s="1"/>
      <c r="F320" s="37"/>
      <c r="G320" s="1"/>
      <c r="H320" s="1"/>
      <c r="I320" s="8"/>
      <c r="J320" s="8"/>
      <c r="K320" s="8"/>
      <c r="L320" s="10"/>
      <c r="M320" s="10">
        <f t="shared" si="0"/>
        <v>312</v>
      </c>
      <c r="N320" s="10">
        <f t="shared" si="0"/>
        <v>312</v>
      </c>
      <c r="O320" s="10">
        <f t="shared" si="1"/>
        <v>312</v>
      </c>
      <c r="P320" s="10">
        <f t="shared" si="1"/>
        <v>312</v>
      </c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</row>
    <row r="321" spans="1:48" ht="13.5" customHeight="1">
      <c r="A321" s="1"/>
      <c r="B321" s="8">
        <v>312</v>
      </c>
      <c r="C321" s="8"/>
      <c r="D321" s="8"/>
      <c r="E321" s="44"/>
      <c r="F321" s="37"/>
      <c r="G321" s="1"/>
      <c r="H321" s="1"/>
      <c r="I321" s="8"/>
      <c r="J321" s="8"/>
      <c r="K321" s="8"/>
      <c r="L321" s="10"/>
      <c r="M321" s="10"/>
      <c r="N321" s="10">
        <f t="shared" si="0"/>
        <v>312</v>
      </c>
      <c r="O321" s="10">
        <f t="shared" si="1"/>
        <v>312</v>
      </c>
      <c r="P321" s="10">
        <f t="shared" si="1"/>
        <v>312</v>
      </c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</row>
    <row r="322" spans="1:48" ht="13.5" customHeight="1">
      <c r="A322" s="1"/>
      <c r="B322" s="8">
        <v>312</v>
      </c>
      <c r="C322" s="8"/>
      <c r="D322" s="8"/>
      <c r="E322" s="44"/>
      <c r="F322" s="37"/>
      <c r="G322" s="1"/>
      <c r="H322" s="1"/>
      <c r="I322" s="8"/>
      <c r="J322" s="8"/>
      <c r="K322" s="8"/>
      <c r="L322" s="10"/>
      <c r="M322" s="10"/>
      <c r="N322" s="10">
        <f t="shared" si="0"/>
        <v>312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</row>
    <row r="323" spans="1:48" ht="13.5" customHeight="1">
      <c r="A323" s="1"/>
      <c r="B323" s="8">
        <v>312</v>
      </c>
      <c r="C323" s="8"/>
      <c r="D323" s="8"/>
      <c r="E323" s="44"/>
      <c r="F323" s="37"/>
      <c r="G323" s="1"/>
      <c r="H323" s="1"/>
      <c r="I323" s="8"/>
      <c r="J323" s="8"/>
      <c r="K323" s="8"/>
      <c r="L323" s="10"/>
      <c r="M323" s="10"/>
      <c r="N323" s="10">
        <f t="shared" si="0"/>
        <v>312</v>
      </c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</row>
    <row r="324" spans="1:48" ht="13.5" customHeight="1">
      <c r="A324" s="1"/>
      <c r="B324" s="8">
        <v>312</v>
      </c>
      <c r="C324" s="8"/>
      <c r="D324" s="8"/>
      <c r="E324" s="44"/>
      <c r="F324" s="37"/>
      <c r="G324" s="1"/>
      <c r="H324" s="1"/>
      <c r="I324" s="8"/>
      <c r="J324" s="8"/>
      <c r="K324" s="8"/>
      <c r="L324" s="10"/>
      <c r="M324" s="10"/>
      <c r="N324" s="10">
        <f t="shared" si="0"/>
        <v>312</v>
      </c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</row>
    <row r="325" spans="12:48" ht="13.5" customHeight="1">
      <c r="L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</row>
    <row r="326" spans="8:48" ht="13.5" customHeight="1">
      <c r="H326" s="58" t="s">
        <v>20</v>
      </c>
      <c r="I326" s="8"/>
      <c r="J326" s="8"/>
      <c r="K326" s="8"/>
      <c r="L326" s="8"/>
      <c r="N326" s="8"/>
      <c r="O326" s="8"/>
      <c r="Q326" s="8"/>
      <c r="R326" s="52">
        <f>SUM(SMALL(R$4:R$324,{13,14,15,16,17,18,19,20,21,22,23,24}))</f>
        <v>2673</v>
      </c>
      <c r="U326" s="8"/>
      <c r="V326" s="8"/>
      <c r="W326" s="52">
        <f>SUM(SMALL(W$4:W$324,{13,14,15,16,17,18,19,20,21,22,23,24}))</f>
        <v>2314</v>
      </c>
      <c r="X326" s="8"/>
      <c r="Y326" s="52">
        <f>SUM(SMALL(Y$4:Y$324,{13,14,15,16,17,18,19,20,21,22,23,24}))</f>
        <v>2052</v>
      </c>
      <c r="Z326" s="52">
        <f>SUM(SMALL(Z$4:Z$324,{13,14,15,16,17,18,19,20,21,22,23,24}))</f>
        <v>1402</v>
      </c>
      <c r="AA326" s="8"/>
      <c r="AC326" s="8"/>
      <c r="AE326" s="52">
        <f>SUM(SMALL(AE$4:AE$324,{7,8,9,10,11,12}))</f>
        <v>662</v>
      </c>
      <c r="AJ326" s="52">
        <f>SUM(SMALL(AJ$4:AJ$324,{7,8,9,10,11,12}))</f>
        <v>855</v>
      </c>
      <c r="AK326" s="52">
        <f>SUM(SMALL(AK$4:AK$324,{7,8,9,10,11,12}))</f>
        <v>625</v>
      </c>
      <c r="AL326" s="52">
        <f>SUM(SMALL(AL$4:AL$324,{7,8,9,10,11,12}))</f>
        <v>805</v>
      </c>
      <c r="AM326" s="52">
        <f>SUM(SMALL(AM$4:AM$324,{7,8,9,10,11,12}))</f>
        <v>743</v>
      </c>
      <c r="AP326" s="52">
        <f>SUM(SMALL(AP$4:AP$324,{7,8,9,10,11,12}))</f>
        <v>641</v>
      </c>
      <c r="AQ326" s="8"/>
      <c r="AR326" s="52">
        <f>SUM(SMALL(AR$4:AR$324,{7,8,9,10,11,12}))</f>
        <v>425</v>
      </c>
      <c r="AS326" s="52">
        <f>SUM(SMALL(AS$4:AS$324,{7,8,9,10,11,12}))</f>
        <v>515</v>
      </c>
      <c r="AT326"/>
      <c r="AU326"/>
      <c r="AV326" s="52">
        <f>SUM(SMALL(AV$4:AV$324,{7,8,9,10,11,12}))</f>
        <v>541</v>
      </c>
    </row>
    <row r="327" spans="8:48" ht="13.5" customHeight="1">
      <c r="H327" s="1"/>
      <c r="I327" s="8"/>
      <c r="J327" s="8"/>
      <c r="K327" s="8"/>
      <c r="L327" s="8"/>
      <c r="N327" s="8"/>
      <c r="O327" s="8"/>
      <c r="Q327" s="8"/>
      <c r="R327" s="52">
        <f>COUNT(SMALL(R$4:R$324,{13,14,15,16,17,18,19,20,21,22,23,24}))</f>
        <v>12</v>
      </c>
      <c r="W327" s="52">
        <f>COUNT(SMALL(W$4:W$324,{13,14,15,16,17,18,19,20,21,22,23,24}))</f>
        <v>12</v>
      </c>
      <c r="Y327" s="52">
        <f>COUNT(SMALL(Y$4:Y$324,{13,14,15,16,17,18,19,20,21,22,23,24}))</f>
        <v>12</v>
      </c>
      <c r="Z327" s="52">
        <f>COUNT(SMALL(Z$4:Z$324,{13,14,15,16,17,18,19,20,21,22,23,24}))</f>
        <v>12</v>
      </c>
      <c r="AA327"/>
      <c r="AC327"/>
      <c r="AE327" s="52">
        <f>COUNT(SMALL(AE$4:AE$324,{7,8,9,10,11,12}))</f>
        <v>6</v>
      </c>
      <c r="AJ327" s="52">
        <f>COUNT(SMALL(AJ$4:AJ$324,{7,8,9,10,11,12}))</f>
        <v>6</v>
      </c>
      <c r="AK327" s="52">
        <f>COUNT(SMALL(AK$4:AK$324,{7,8,9,10,11,12}))</f>
        <v>6</v>
      </c>
      <c r="AL327" s="52">
        <f>COUNT(SMALL(AL$4:AL$324,{7,8,9,10,11,12}))</f>
        <v>6</v>
      </c>
      <c r="AM327" s="52">
        <f>COUNT(SMALL(AM$4:AM$324,{7,8,9,10,11,12}))</f>
        <v>6</v>
      </c>
      <c r="AP327" s="52">
        <f>COUNT(SMALL(AP$4:AP$324,{7,8,9,10,11,12}))</f>
        <v>6</v>
      </c>
      <c r="AR327" s="52">
        <f>COUNT(SMALL(AR$4:AR$324,{7,8,9,10,11,12}))</f>
        <v>6</v>
      </c>
      <c r="AS327" s="52">
        <f>COUNT(SMALL(AS$4:AS$324,{7,8,9,10,11,12}))</f>
        <v>6</v>
      </c>
      <c r="AT327"/>
      <c r="AU327"/>
      <c r="AV327" s="52">
        <f>COUNT(SMALL(AV$4:AV$324,{7,8,9,10,11,12}))</f>
        <v>6</v>
      </c>
    </row>
    <row r="328" spans="8:48" ht="13.5" customHeight="1">
      <c r="H328" s="1"/>
      <c r="I328" s="8"/>
      <c r="J328" s="8"/>
      <c r="K328" s="8"/>
      <c r="L328" s="8"/>
      <c r="N328" s="8"/>
      <c r="O328" s="8"/>
      <c r="P328" s="8"/>
      <c r="Q328" s="8"/>
      <c r="R328" s="8"/>
      <c r="Z328" s="8"/>
      <c r="AC328" s="8"/>
      <c r="AE328"/>
      <c r="AJ328"/>
      <c r="AK328" s="8"/>
      <c r="AS328" s="8"/>
      <c r="AV328" s="8"/>
    </row>
    <row r="329" spans="8:45" ht="13.5" customHeight="1">
      <c r="H329" s="59" t="s">
        <v>21</v>
      </c>
      <c r="I329" s="8"/>
      <c r="J329" s="8"/>
      <c r="K329" s="8"/>
      <c r="L329" s="8"/>
      <c r="Z329" s="53">
        <f>SUM(SMALL(Z$4:Z$324,{25,26,27,28,29,30,31,32,33,34,35,36}))</f>
        <v>2374</v>
      </c>
      <c r="AA329"/>
      <c r="AB329"/>
      <c r="AC329"/>
      <c r="AE329"/>
      <c r="AJ329" s="53">
        <f>SUM(SMALL(AJ$4:AJ$324,{13,14,15,16,17,18}))</f>
        <v>1098</v>
      </c>
      <c r="AK329" s="53">
        <f>SUM(SMALL(AK$4:AK$324,{13,14,15,16,17,18}))</f>
        <v>955</v>
      </c>
      <c r="AS329" s="53">
        <f>SUM(SMALL(AS$4:AS$324,{13,14,15,16,17,18}))</f>
        <v>802</v>
      </c>
    </row>
    <row r="330" spans="8:45" ht="13.5" customHeight="1">
      <c r="H330" s="1"/>
      <c r="I330" s="8"/>
      <c r="J330" s="8"/>
      <c r="K330" s="8"/>
      <c r="L330" s="8"/>
      <c r="Z330" s="53">
        <f>COUNT(SMALL(Z$4:Z$324,{25,26,27,28,29,30,31,32,33,34,35,36}))</f>
        <v>12</v>
      </c>
      <c r="AA330"/>
      <c r="AB330"/>
      <c r="AC330"/>
      <c r="AE330"/>
      <c r="AJ330" s="53">
        <f>COUNT(SMALL(AJ$4:AJ$324,{13,14,15,16,17,18}))</f>
        <v>6</v>
      </c>
      <c r="AK330" s="53">
        <f>COUNT(SMALL(AK$4:AK$324,{13,14,15,16,17,18}))</f>
        <v>6</v>
      </c>
      <c r="AS330" s="53">
        <f>COUNT(SMALL(AS$4:AS$324,{13,14,15,16,17,18}))</f>
        <v>6</v>
      </c>
    </row>
    <row r="331" spans="19:48" ht="13.5" customHeight="1">
      <c r="S331"/>
      <c r="T331"/>
      <c r="U331"/>
      <c r="V331"/>
      <c r="W331"/>
      <c r="X331"/>
      <c r="Y331"/>
      <c r="AC331"/>
      <c r="AE331"/>
      <c r="AK331"/>
      <c r="AS331"/>
      <c r="AV331"/>
    </row>
    <row r="332" spans="8:48" ht="13.5" customHeight="1">
      <c r="H332" s="43" t="s">
        <v>22</v>
      </c>
      <c r="M332"/>
      <c r="S332"/>
      <c r="T332"/>
      <c r="U332"/>
      <c r="V332"/>
      <c r="W332"/>
      <c r="X332"/>
      <c r="Y332"/>
      <c r="Z332"/>
      <c r="AC332"/>
      <c r="AK332" s="41">
        <f>SUM(SMALL(AK$4:AK$324,{19,20,21,22,23,24}))</f>
        <v>1108</v>
      </c>
      <c r="AS332" s="41">
        <f>SUM(SMALL(AS$4:AS$324,{19,20,21,22,23,24}))</f>
        <v>1120</v>
      </c>
      <c r="AV332"/>
    </row>
    <row r="333" spans="13:45" ht="13.5" customHeight="1"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K333" s="41">
        <f>COUNT(SMALL(AK$4:AK$324,{19,20,21,22,23,24}))</f>
        <v>6</v>
      </c>
      <c r="AS333" s="41">
        <f>COUNT(SMALL(AS$4:AS$324,{19,20,21,22,23,24}))</f>
        <v>6</v>
      </c>
    </row>
    <row r="334" spans="13:45" ht="13.5" customHeight="1"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K334"/>
      <c r="AS334"/>
    </row>
    <row r="335" spans="9:48" ht="13.5" customHeight="1">
      <c r="I335"/>
      <c r="J335"/>
      <c r="K335"/>
      <c r="L335" s="2">
        <f aca="true" t="shared" si="2" ref="L335:AB335">INT(COUNTA(L4:L324)/12)</f>
        <v>1</v>
      </c>
      <c r="M335" s="2">
        <f t="shared" si="2"/>
        <v>1</v>
      </c>
      <c r="N335" s="2">
        <f t="shared" si="2"/>
        <v>1</v>
      </c>
      <c r="O335" s="2">
        <f t="shared" si="2"/>
        <v>1</v>
      </c>
      <c r="P335" s="2">
        <f t="shared" si="2"/>
        <v>1</v>
      </c>
      <c r="Q335" s="2">
        <f t="shared" si="2"/>
        <v>1</v>
      </c>
      <c r="R335" s="2">
        <f t="shared" si="2"/>
        <v>2</v>
      </c>
      <c r="S335" s="2">
        <f t="shared" si="2"/>
        <v>1</v>
      </c>
      <c r="T335" s="2">
        <f t="shared" si="2"/>
        <v>1</v>
      </c>
      <c r="U335" s="2">
        <f t="shared" si="2"/>
        <v>1</v>
      </c>
      <c r="V335" s="2">
        <f t="shared" si="2"/>
        <v>1</v>
      </c>
      <c r="W335" s="2">
        <f t="shared" si="2"/>
        <v>2</v>
      </c>
      <c r="X335" s="2">
        <f t="shared" si="2"/>
        <v>1</v>
      </c>
      <c r="Y335" s="2">
        <f t="shared" si="2"/>
        <v>2</v>
      </c>
      <c r="Z335" s="2">
        <f t="shared" si="2"/>
        <v>3</v>
      </c>
      <c r="AA335" s="2">
        <f t="shared" si="2"/>
        <v>1</v>
      </c>
      <c r="AB335" s="2">
        <f t="shared" si="2"/>
        <v>1</v>
      </c>
      <c r="AC335" s="2">
        <f>INT(COUNTA(AC4:AC324)/12)</f>
        <v>1</v>
      </c>
      <c r="AD335"/>
      <c r="AE335" s="2">
        <f aca="true" t="shared" si="3" ref="AE335:AT335">INT(COUNTA(AE4:AE324)/6)</f>
        <v>2</v>
      </c>
      <c r="AF335" s="2">
        <f t="shared" si="3"/>
        <v>1</v>
      </c>
      <c r="AG335" s="2">
        <f t="shared" si="3"/>
        <v>1</v>
      </c>
      <c r="AH335" s="2">
        <f t="shared" si="3"/>
        <v>1</v>
      </c>
      <c r="AI335" s="2">
        <f t="shared" si="3"/>
        <v>1</v>
      </c>
      <c r="AJ335" s="2">
        <f t="shared" si="3"/>
        <v>3</v>
      </c>
      <c r="AK335" s="2">
        <f t="shared" si="3"/>
        <v>4</v>
      </c>
      <c r="AL335" s="2">
        <f t="shared" si="3"/>
        <v>2</v>
      </c>
      <c r="AM335" s="2">
        <f t="shared" si="3"/>
        <v>2</v>
      </c>
      <c r="AN335" s="2">
        <f t="shared" si="3"/>
        <v>1</v>
      </c>
      <c r="AO335" s="2">
        <f t="shared" si="3"/>
        <v>1</v>
      </c>
      <c r="AP335" s="2">
        <f t="shared" si="3"/>
        <v>2</v>
      </c>
      <c r="AQ335" s="2">
        <f t="shared" si="3"/>
        <v>1</v>
      </c>
      <c r="AR335" s="2">
        <f t="shared" si="3"/>
        <v>2</v>
      </c>
      <c r="AS335" s="2">
        <f t="shared" si="3"/>
        <v>4</v>
      </c>
      <c r="AT335" s="2">
        <f t="shared" si="3"/>
        <v>1</v>
      </c>
      <c r="AU335" s="2">
        <f>INT(COUNTA(AU4:AU324)/6)</f>
        <v>1</v>
      </c>
      <c r="AV335" s="2">
        <f>INT(COUNTA(AV4:AV324)/6)</f>
        <v>2</v>
      </c>
    </row>
    <row r="336" spans="9:30" ht="13.5" customHeight="1">
      <c r="I336"/>
      <c r="J336"/>
      <c r="K336"/>
      <c r="L336"/>
      <c r="AD336"/>
    </row>
    <row r="337" spans="9:30" ht="13.5" customHeight="1">
      <c r="I337"/>
      <c r="J337"/>
      <c r="K337"/>
      <c r="L337"/>
      <c r="AD337"/>
    </row>
  </sheetData>
  <sheetProtection/>
  <printOptions/>
  <pageMargins left="0.7480314960629921" right="0.7480314960629921" top="1.141732283464567" bottom="1.220472440944882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Holgate</dc:creator>
  <cp:keywords/>
  <dc:description/>
  <cp:lastModifiedBy>user</cp:lastModifiedBy>
  <cp:lastPrinted>2012-07-12T00:31:10Z</cp:lastPrinted>
  <dcterms:created xsi:type="dcterms:W3CDTF">2007-05-16T16:50:18Z</dcterms:created>
  <dcterms:modified xsi:type="dcterms:W3CDTF">2017-07-14T22:40:18Z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